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График " sheetId="1" r:id="rId1"/>
    <sheet name="Учебный план" sheetId="2" r:id="rId2"/>
  </sheets>
  <definedNames/>
  <calcPr fullCalcOnLoad="1"/>
</workbook>
</file>

<file path=xl/sharedStrings.xml><?xml version="1.0" encoding="utf-8"?>
<sst xmlns="http://schemas.openxmlformats.org/spreadsheetml/2006/main" count="407" uniqueCount="269">
  <si>
    <t>индекс</t>
  </si>
  <si>
    <t>Формы промежуточной аттестации</t>
  </si>
  <si>
    <t>Лабораторные и практические занятия</t>
  </si>
  <si>
    <t>Самостоятельная работа</t>
  </si>
  <si>
    <t>I курс</t>
  </si>
  <si>
    <t>II курс</t>
  </si>
  <si>
    <t>III курс</t>
  </si>
  <si>
    <t>Общеобразовательный цикл</t>
  </si>
  <si>
    <t>ОП.00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</si>
  <si>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</si>
  <si>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</si>
  <si>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</si>
  <si>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</si>
  <si>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</si>
  <si>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</si>
  <si>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МДК 01.01</t>
  </si>
  <si>
    <t>УП.01</t>
  </si>
  <si>
    <t>Учебная практика</t>
  </si>
  <si>
    <t>ПП.01</t>
  </si>
  <si>
    <t>Производственная практика</t>
  </si>
  <si>
    <t>Физическая культура</t>
  </si>
  <si>
    <t>дисциплина и МДК</t>
  </si>
  <si>
    <t>учебной практики</t>
  </si>
  <si>
    <t>производственной практики</t>
  </si>
  <si>
    <t>экзаменов</t>
  </si>
  <si>
    <t>дифф.зачетов</t>
  </si>
  <si>
    <t>зачетов</t>
  </si>
  <si>
    <t xml:space="preserve">всего </t>
  </si>
  <si>
    <t>ПМ.03</t>
  </si>
  <si>
    <t>УП.03</t>
  </si>
  <si>
    <t>ПП.03</t>
  </si>
  <si>
    <t>Всего</t>
  </si>
  <si>
    <t>История</t>
  </si>
  <si>
    <t>ОП.01</t>
  </si>
  <si>
    <t>ОП.02</t>
  </si>
  <si>
    <t>ОП.03</t>
  </si>
  <si>
    <t>ОП.04</t>
  </si>
  <si>
    <t>ОП.05</t>
  </si>
  <si>
    <t>ОП.06</t>
  </si>
  <si>
    <t>ОП.07</t>
  </si>
  <si>
    <t>ГИА</t>
  </si>
  <si>
    <t>ГИА.00 Государственная итоговая аттестация</t>
  </si>
  <si>
    <t xml:space="preserve"> </t>
  </si>
  <si>
    <t xml:space="preserve">Форма обучения:                  </t>
  </si>
  <si>
    <t>Нормативный срок обучения:</t>
  </si>
  <si>
    <t>Специальность:</t>
  </si>
  <si>
    <t>151001 Технология машиностроения</t>
  </si>
  <si>
    <t>Составлен  в  соответствии  с государствен-ным образовательным стандартом, утверж-денным министерством образования РФ 15  марта  2002  года,  регистрационный  номер  № 04-1201Б</t>
  </si>
  <si>
    <t>(Код и наименование)</t>
  </si>
  <si>
    <t>Специализация:</t>
  </si>
  <si>
    <t>На базе:</t>
  </si>
  <si>
    <t>основного общего  образования</t>
  </si>
  <si>
    <t>Квалификация:</t>
  </si>
  <si>
    <t>ТЕХНИК</t>
  </si>
  <si>
    <t>(наименование)</t>
  </si>
  <si>
    <t>2. Сводные данные по бюджету времени.</t>
  </si>
  <si>
    <t>К  У Р С Ы</t>
  </si>
  <si>
    <t>сентябрь 30</t>
  </si>
  <si>
    <t>октябрь 31</t>
  </si>
  <si>
    <t>ноябрь   30</t>
  </si>
  <si>
    <t>декабрь 31</t>
  </si>
  <si>
    <t>январь 31</t>
  </si>
  <si>
    <t>февраль28</t>
  </si>
  <si>
    <t>март   31</t>
  </si>
  <si>
    <t>апрель  30</t>
  </si>
  <si>
    <t>май    31</t>
  </si>
  <si>
    <t>июнь  30</t>
  </si>
  <si>
    <t>июль  31</t>
  </si>
  <si>
    <t>август  31</t>
  </si>
  <si>
    <t>промежут аттестац</t>
  </si>
  <si>
    <t>Практика</t>
  </si>
  <si>
    <t>КАНИКУЛЫ</t>
  </si>
  <si>
    <t>ВСЕГО</t>
  </si>
  <si>
    <t>учебная</t>
  </si>
  <si>
    <t>производ</t>
  </si>
  <si>
    <t>нед.</t>
  </si>
  <si>
    <t>час.</t>
  </si>
  <si>
    <t>нед</t>
  </si>
  <si>
    <t xml:space="preserve"> =</t>
  </si>
  <si>
    <t>Э</t>
  </si>
  <si>
    <t xml:space="preserve">Обозначения: </t>
  </si>
  <si>
    <t xml:space="preserve">1. </t>
  </si>
  <si>
    <t>2.</t>
  </si>
  <si>
    <t xml:space="preserve">3. </t>
  </si>
  <si>
    <r>
      <t xml:space="preserve">Промежуточная аттестация - </t>
    </r>
    <r>
      <rPr>
        <b/>
        <sz val="10"/>
        <rFont val="Arial Cyr"/>
        <family val="0"/>
      </rPr>
      <t>Э</t>
    </r>
  </si>
  <si>
    <t>4.</t>
  </si>
  <si>
    <t>Астрономия</t>
  </si>
  <si>
    <t>Календарный учебный график</t>
  </si>
  <si>
    <t>Иностранный язык в профессиональной деятельности</t>
  </si>
  <si>
    <t>Наименование учебных циклов, дисциплин, профессиональных модулей, МДК, практик</t>
  </si>
  <si>
    <t>Объем образовательной программы (академических часов)</t>
  </si>
  <si>
    <t>Нагрузка во взаимодействии с преподавателем</t>
  </si>
  <si>
    <t>всего во взаимодействии с преподавателем</t>
  </si>
  <si>
    <t>Теоретическое обучение</t>
  </si>
  <si>
    <t>по учебным дисциплинам и МДК</t>
  </si>
  <si>
    <t>Практики</t>
  </si>
  <si>
    <t>Консультация</t>
  </si>
  <si>
    <t>Промежуточная аттестация</t>
  </si>
  <si>
    <t>Экзамены</t>
  </si>
  <si>
    <t>Адаптационные дисциплины</t>
  </si>
  <si>
    <t>АДД.01</t>
  </si>
  <si>
    <t>АДД.00</t>
  </si>
  <si>
    <t>Государственная итоговая аттестация (в виде демонстрационного экзамена)</t>
  </si>
  <si>
    <t xml:space="preserve">Русский язык </t>
  </si>
  <si>
    <t>Литература</t>
  </si>
  <si>
    <t>Иностранный язык</t>
  </si>
  <si>
    <t>Математика</t>
  </si>
  <si>
    <t>Основы безопасности жизнедеятельности</t>
  </si>
  <si>
    <t>Индивидуальный проект</t>
  </si>
  <si>
    <t>Основы проектной деятельности</t>
  </si>
  <si>
    <t>ОО.00</t>
  </si>
  <si>
    <t>ОУП.00</t>
  </si>
  <si>
    <t>Обязательные учебные предметы</t>
  </si>
  <si>
    <t>ОУП.01</t>
  </si>
  <si>
    <t>ОУП.02</t>
  </si>
  <si>
    <t>ОУП.05</t>
  </si>
  <si>
    <t>ОУП.06</t>
  </si>
  <si>
    <t>ОУП.07</t>
  </si>
  <si>
    <t>ОУП.08</t>
  </si>
  <si>
    <t>ОУП.11</t>
  </si>
  <si>
    <t>Родная литература</t>
  </si>
  <si>
    <t>ОУП.д</t>
  </si>
  <si>
    <t>Дополнительные учебные предметы</t>
  </si>
  <si>
    <t xml:space="preserve">Введение в специальность </t>
  </si>
  <si>
    <t>Информатика</t>
  </si>
  <si>
    <t>ОУП.12.1</t>
  </si>
  <si>
    <t>ОУП.12.2</t>
  </si>
  <si>
    <t>ОУП.12.3</t>
  </si>
  <si>
    <t>ОУП.12</t>
  </si>
  <si>
    <t>ОУП.09</t>
  </si>
  <si>
    <t>Распределение  нагрузки по курсам и семестрам (час. в семестр)</t>
  </si>
  <si>
    <t>1 сем</t>
  </si>
  <si>
    <t>2 сем</t>
  </si>
  <si>
    <t>3 сем</t>
  </si>
  <si>
    <t>4 сем</t>
  </si>
  <si>
    <t>5 сем</t>
  </si>
  <si>
    <t>6 сем</t>
  </si>
  <si>
    <t>ОУП.03</t>
  </si>
  <si>
    <t>ОУП.04</t>
  </si>
  <si>
    <t>ОУП.10</t>
  </si>
  <si>
    <t xml:space="preserve">Общее количество консультаций на группу              </t>
  </si>
  <si>
    <t>МДК 03.01</t>
  </si>
  <si>
    <t>IV курс</t>
  </si>
  <si>
    <t>Основы философии</t>
  </si>
  <si>
    <t>Общий гуманитарный и социально-экономический цикл</t>
  </si>
  <si>
    <t>ЕН.00</t>
  </si>
  <si>
    <t>Математический и общий естественнонаучный цикл</t>
  </si>
  <si>
    <t>ЕН.01</t>
  </si>
  <si>
    <t>ЕН.02</t>
  </si>
  <si>
    <t>Общепрофессиональные дисциплины</t>
  </si>
  <si>
    <t>ОП.08</t>
  </si>
  <si>
    <t xml:space="preserve">Охрана труда </t>
  </si>
  <si>
    <t>ОП.09</t>
  </si>
  <si>
    <t>Демонстрационный экзамен</t>
  </si>
  <si>
    <t>ПМ.02</t>
  </si>
  <si>
    <t>ПП.02</t>
  </si>
  <si>
    <t>МДК 02.01</t>
  </si>
  <si>
    <t>УП.02</t>
  </si>
  <si>
    <t>МДК 02.02</t>
  </si>
  <si>
    <t>МДК 01.02</t>
  </si>
  <si>
    <t>ПМ.04</t>
  </si>
  <si>
    <t>УП.04</t>
  </si>
  <si>
    <t>ПП.04</t>
  </si>
  <si>
    <t>Информационные технологии в профессиональной деятельности</t>
  </si>
  <si>
    <t>Выполнение ДП</t>
  </si>
  <si>
    <t>Защита ДП</t>
  </si>
  <si>
    <t>преддипломн</t>
  </si>
  <si>
    <t xml:space="preserve">  нед.</t>
  </si>
  <si>
    <t>У</t>
  </si>
  <si>
    <t>Учебная практика -</t>
  </si>
  <si>
    <r>
      <t xml:space="preserve">6. Учебные сборы (от военкомата) - </t>
    </r>
    <r>
      <rPr>
        <b/>
        <sz val="10"/>
        <rFont val="Arial Cyr"/>
        <family val="0"/>
      </rPr>
      <t>С</t>
    </r>
  </si>
  <si>
    <r>
      <t xml:space="preserve">Производственная практика- </t>
    </r>
    <r>
      <rPr>
        <b/>
        <sz val="10"/>
        <rFont val="Arial Cyr"/>
        <family val="0"/>
      </rPr>
      <t>П</t>
    </r>
  </si>
  <si>
    <t xml:space="preserve">7. </t>
  </si>
  <si>
    <r>
      <t xml:space="preserve">Преддипломная практика- </t>
    </r>
    <r>
      <rPr>
        <b/>
        <sz val="10"/>
        <rFont val="Arial Cyr"/>
        <family val="0"/>
      </rPr>
      <t>ПП</t>
    </r>
  </si>
  <si>
    <t xml:space="preserve">8. Каникулы -  </t>
  </si>
  <si>
    <r>
      <t xml:space="preserve">Выполнение дипломного проекта- </t>
    </r>
    <r>
      <rPr>
        <b/>
        <sz val="10"/>
        <rFont val="Arial Cyr"/>
        <family val="0"/>
      </rPr>
      <t>ПД</t>
    </r>
  </si>
  <si>
    <t>5.</t>
  </si>
  <si>
    <r>
      <t>Защита дипломного проекта -</t>
    </r>
    <r>
      <rPr>
        <b/>
        <sz val="10"/>
        <rFont val="Arial Cyr"/>
        <family val="0"/>
      </rPr>
      <t xml:space="preserve"> ГИА</t>
    </r>
  </si>
  <si>
    <t>Основы предпринимательской деятельности</t>
  </si>
  <si>
    <t>Выпускная квалификационная работа  в виде демонстрационного экзамена с 15 июня по 28 июня - 2 недели</t>
  </si>
  <si>
    <t>0З/9ДЗ/3Э</t>
  </si>
  <si>
    <t>0З/2ДЗ/1Эм</t>
  </si>
  <si>
    <t>ПП</t>
  </si>
  <si>
    <t>ПД</t>
  </si>
  <si>
    <t>Инженерная графика</t>
  </si>
  <si>
    <t>Материаловедение</t>
  </si>
  <si>
    <t>Метрология, стандартизация и сертификация</t>
  </si>
  <si>
    <t>Техническая механика</t>
  </si>
  <si>
    <t>Экономика и организация производства</t>
  </si>
  <si>
    <t>ПДП</t>
  </si>
  <si>
    <t>Преддипломная практика</t>
  </si>
  <si>
    <t>Курсовые работы (проекты)</t>
  </si>
  <si>
    <t>22т+2п/а</t>
  </si>
  <si>
    <t>Физика</t>
  </si>
  <si>
    <t>0/Э</t>
  </si>
  <si>
    <t>0/ДЗ</t>
  </si>
  <si>
    <t>Основы общественных наук</t>
  </si>
  <si>
    <t>Основы естественных наук</t>
  </si>
  <si>
    <t>0/0</t>
  </si>
  <si>
    <t xml:space="preserve"> -,-,-,-,ДЗ,-</t>
  </si>
  <si>
    <t xml:space="preserve"> -,-,-,-,-,ДЗ,-,-,-,-</t>
  </si>
  <si>
    <t xml:space="preserve"> -,-,-,-,ДЗ,-,-,-,-,-</t>
  </si>
  <si>
    <t xml:space="preserve"> -,-,-,-,-,-,-,-,-,ДЗ</t>
  </si>
  <si>
    <t xml:space="preserve"> -,-,ДЗ,-,-,-,-,-,-</t>
  </si>
  <si>
    <t xml:space="preserve"> -,-,-,ДЗ,-,-,-,-,-</t>
  </si>
  <si>
    <t xml:space="preserve"> -,-,-,-,-,-,-,ДЗ,-,-</t>
  </si>
  <si>
    <t>ДЗ</t>
  </si>
  <si>
    <t xml:space="preserve"> -,-,-,-,-,-,Э,-,-,-</t>
  </si>
  <si>
    <t>Зачеты</t>
  </si>
  <si>
    <t>0/0/1</t>
  </si>
  <si>
    <t>0/0/3</t>
  </si>
  <si>
    <t>0З/3ДЗ/0Э</t>
  </si>
  <si>
    <t xml:space="preserve"> -,-,Эк</t>
  </si>
  <si>
    <t>теоретическое  обучение</t>
  </si>
  <si>
    <t>ЕН.03</t>
  </si>
  <si>
    <t>Экологические основы природопользования</t>
  </si>
  <si>
    <t>Техническое обслуживание и ремонт автотранспортных средств</t>
  </si>
  <si>
    <t>Устройство автомобилей</t>
  </si>
  <si>
    <t>Автомобильные эксплуатационные материалы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</si>
  <si>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</si>
  <si>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</si>
  <si>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</si>
  <si>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Техническое обслуживание и ремонт шасси автомобилей</t>
  </si>
  <si>
    <t>Ремонт кузовов автомобилей</t>
  </si>
  <si>
    <t>МДК 01.03</t>
  </si>
  <si>
    <t>МДК 01.04</t>
  </si>
  <si>
    <t>МДК 01.05</t>
  </si>
  <si>
    <t>МДК 01.06</t>
  </si>
  <si>
    <t>МДК 01.07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</si>
  <si>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</si>
  <si>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</si>
  <si>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Управление процессом технического обслуживания и ремонта автомобилей</t>
  </si>
  <si>
    <t>Управление коллективом исполнителей</t>
  </si>
  <si>
    <t>МДК 02.03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</si>
  <si>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</si>
  <si>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</si>
  <si>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</si>
  <si>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Тюнинг автомобилей</t>
  </si>
  <si>
    <t>Производственное оборудование</t>
  </si>
  <si>
    <t>МДК 03.02</t>
  </si>
  <si>
    <t>МДК 03.03</t>
  </si>
  <si>
    <t>МДК 03.04</t>
  </si>
  <si>
    <t>Выполнение работ по профессии слесарь по ремонту автомобилей</t>
  </si>
  <si>
    <t>Электротехника и электроника</t>
  </si>
  <si>
    <t>Правовое обеспечение профессиональной деятельности</t>
  </si>
  <si>
    <t>Компьютерная графика</t>
  </si>
  <si>
    <t>ОП.10</t>
  </si>
  <si>
    <t>ОП.11</t>
  </si>
  <si>
    <t>МДК 04.01</t>
  </si>
  <si>
    <t xml:space="preserve"> -,-,-,-,Эk1,-,-,-</t>
  </si>
  <si>
    <t xml:space="preserve"> -,-,Э,Эk1,-,-,-</t>
  </si>
  <si>
    <t xml:space="preserve"> -,-,-,-,Эk2,-,-,-</t>
  </si>
  <si>
    <t xml:space="preserve"> -,-,-,-,-,Э,-,-</t>
  </si>
  <si>
    <t>Эм</t>
  </si>
  <si>
    <t xml:space="preserve"> -,-,-,Эк</t>
  </si>
  <si>
    <t xml:space="preserve"> -,-,-,-,-,ДЗ,-,-</t>
  </si>
  <si>
    <t xml:space="preserve"> -,-,-,ДЗ,-,-,-,-</t>
  </si>
  <si>
    <t xml:space="preserve"> -,-,-,-,-,-,ДЗ,-</t>
  </si>
  <si>
    <t>0/0/4</t>
  </si>
  <si>
    <t>0/0/6</t>
  </si>
  <si>
    <t>0З/2ДЗ</t>
  </si>
  <si>
    <t>0З/4ДЗ/1Эм</t>
  </si>
  <si>
    <t>0З/8ДЗ/0Э</t>
  </si>
  <si>
    <t>0З/1ДЗ/1Эм</t>
  </si>
  <si>
    <t>0З/9ДЗ/3Эм</t>
  </si>
  <si>
    <t>0З/32ДЗ/3Эм</t>
  </si>
  <si>
    <t>П</t>
  </si>
  <si>
    <t>по специальности 23.02.07 Техническое обслуживание  и ремонт двигателей, систем и агрегатов автомобилей</t>
  </si>
  <si>
    <t xml:space="preserve"> 2.1. План образовательной деятельности  по специальности 23.02.07 Техническое обслуживание  и ремонт двигателей, систем и агрегатов автомобилей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</si>
</sst>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;[Red]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4"/>
      <name val="Arial Cyr"/>
      <family val="2"/>
    </font>
    <font>
      <b/>
      <sz val="7"/>
      <name val="Arial Cyr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4"/>
      <name val="Arial Cyr"/>
      <family val="2"/>
    </font>
    <font>
      <sz val="14"/>
      <name val="Arial"/>
      <family val="2"/>
    </font>
    <font>
      <b/>
      <sz val="8.5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7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i/>
      <sz val="8"/>
      <color indexed="8"/>
      <name val="Arial Cyr"/>
      <family val="0"/>
    </font>
    <font>
      <sz val="7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9" tint="0.799979984760284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textRotation="90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17" fontId="13" fillId="0" borderId="13" xfId="0" applyNumberFormat="1" applyFont="1" applyBorder="1" applyAlignment="1" quotePrefix="1">
      <alignment vertical="top"/>
    </xf>
    <xf numFmtId="0" fontId="13" fillId="0" borderId="14" xfId="0" applyNumberFormat="1" applyFont="1" applyBorder="1" applyAlignment="1">
      <alignment vertical="top"/>
    </xf>
    <xf numFmtId="0" fontId="13" fillId="0" borderId="15" xfId="0" applyNumberFormat="1" applyFont="1" applyBorder="1" applyAlignment="1">
      <alignment vertical="top"/>
    </xf>
    <xf numFmtId="0" fontId="13" fillId="0" borderId="16" xfId="0" applyNumberFormat="1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17" fontId="13" fillId="0" borderId="18" xfId="0" applyNumberFormat="1" applyFont="1" applyBorder="1" applyAlignment="1" quotePrefix="1">
      <alignment vertical="top"/>
    </xf>
    <xf numFmtId="0" fontId="12" fillId="0" borderId="13" xfId="0" applyFont="1" applyBorder="1" applyAlignment="1">
      <alignment vertical="top"/>
    </xf>
    <xf numFmtId="17" fontId="13" fillId="0" borderId="14" xfId="0" applyNumberFormat="1" applyFont="1" applyBorder="1" applyAlignment="1" quotePrefix="1">
      <alignment vertical="top"/>
    </xf>
    <xf numFmtId="0" fontId="13" fillId="0" borderId="19" xfId="0" applyNumberFormat="1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2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5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3" fillId="33" borderId="28" xfId="0" applyNumberFormat="1" applyFont="1" applyFill="1" applyBorder="1" applyAlignment="1">
      <alignment horizontal="center"/>
    </xf>
    <xf numFmtId="0" fontId="12" fillId="33" borderId="2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0" fontId="12" fillId="33" borderId="11" xfId="0" applyNumberFormat="1" applyFont="1" applyFill="1" applyBorder="1" applyAlignment="1">
      <alignment/>
    </xf>
    <xf numFmtId="0" fontId="12" fillId="33" borderId="21" xfId="0" applyNumberFormat="1" applyFont="1" applyFill="1" applyBorder="1" applyAlignment="1">
      <alignment/>
    </xf>
    <xf numFmtId="0" fontId="12" fillId="33" borderId="26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/>
    </xf>
    <xf numFmtId="0" fontId="16" fillId="0" borderId="10" xfId="0" applyFont="1" applyBorder="1" applyAlignment="1">
      <alignment/>
    </xf>
    <xf numFmtId="1" fontId="16" fillId="0" borderId="11" xfId="0" applyNumberFormat="1" applyFont="1" applyBorder="1" applyAlignment="1">
      <alignment/>
    </xf>
    <xf numFmtId="1" fontId="16" fillId="0" borderId="28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7" fillId="0" borderId="31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23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4" xfId="0" applyFont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justify" textRotation="90" wrapText="1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left" vertical="center"/>
    </xf>
    <xf numFmtId="1" fontId="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34" xfId="0" applyFont="1" applyBorder="1" applyAlignment="1">
      <alignment horizontal="left" vertical="justify" textRotation="90" wrapText="1"/>
    </xf>
    <xf numFmtId="0" fontId="23" fillId="7" borderId="35" xfId="0" applyFont="1" applyFill="1" applyBorder="1" applyAlignment="1">
      <alignment/>
    </xf>
    <xf numFmtId="0" fontId="23" fillId="7" borderId="36" xfId="0" applyFont="1" applyFill="1" applyBorder="1" applyAlignment="1">
      <alignment/>
    </xf>
    <xf numFmtId="1" fontId="10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23" fillId="7" borderId="37" xfId="0" applyFont="1" applyFill="1" applyBorder="1" applyAlignment="1">
      <alignment/>
    </xf>
    <xf numFmtId="0" fontId="5" fillId="7" borderId="37" xfId="0" applyFont="1" applyFill="1" applyBorder="1" applyAlignment="1">
      <alignment/>
    </xf>
    <xf numFmtId="1" fontId="5" fillId="7" borderId="10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/>
    </xf>
    <xf numFmtId="0" fontId="4" fillId="7" borderId="22" xfId="0" applyFont="1" applyFill="1" applyBorder="1" applyAlignment="1">
      <alignment/>
    </xf>
    <xf numFmtId="1" fontId="4" fillId="7" borderId="10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0" fontId="10" fillId="7" borderId="2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/>
    </xf>
    <xf numFmtId="0" fontId="10" fillId="7" borderId="10" xfId="0" applyFont="1" applyFill="1" applyBorder="1" applyAlignment="1">
      <alignment/>
    </xf>
    <xf numFmtId="0" fontId="4" fillId="0" borderId="34" xfId="0" applyFont="1" applyBorder="1" applyAlignment="1">
      <alignment textRotation="90" wrapText="1"/>
    </xf>
    <xf numFmtId="0" fontId="71" fillId="7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89" fontId="4" fillId="0" borderId="22" xfId="0" applyNumberFormat="1" applyFont="1" applyBorder="1" applyAlignment="1">
      <alignment horizontal="center" vertical="center"/>
    </xf>
    <xf numFmtId="189" fontId="5" fillId="0" borderId="22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89" fontId="4" fillId="35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189" fontId="4" fillId="36" borderId="10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6" fillId="7" borderId="39" xfId="0" applyFont="1" applyFill="1" applyBorder="1" applyAlignment="1">
      <alignment vertical="center" wrapText="1"/>
    </xf>
    <xf numFmtId="0" fontId="26" fillId="7" borderId="10" xfId="0" applyFont="1" applyFill="1" applyBorder="1" applyAlignment="1">
      <alignment vertical="center" wrapText="1"/>
    </xf>
    <xf numFmtId="189" fontId="4" fillId="0" borderId="10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justify" wrapText="1"/>
    </xf>
    <xf numFmtId="0" fontId="5" fillId="7" borderId="34" xfId="0" applyFont="1" applyFill="1" applyBorder="1" applyAlignment="1">
      <alignment horizontal="left" vertical="center"/>
    </xf>
    <xf numFmtId="0" fontId="13" fillId="0" borderId="40" xfId="0" applyNumberFormat="1" applyFont="1" applyBorder="1" applyAlignment="1">
      <alignment vertical="top"/>
    </xf>
    <xf numFmtId="0" fontId="16" fillId="0" borderId="24" xfId="0" applyFont="1" applyBorder="1" applyAlignment="1">
      <alignment horizontal="center" vertical="center"/>
    </xf>
    <xf numFmtId="0" fontId="16" fillId="0" borderId="41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" fontId="16" fillId="0" borderId="35" xfId="0" applyNumberFormat="1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27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2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center"/>
    </xf>
    <xf numFmtId="1" fontId="5" fillId="6" borderId="10" xfId="0" applyNumberFormat="1" applyFont="1" applyFill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/>
    </xf>
    <xf numFmtId="189" fontId="5" fillId="6" borderId="10" xfId="0" applyNumberFormat="1" applyFont="1" applyFill="1" applyBorder="1" applyAlignment="1">
      <alignment horizontal="center" vertical="center"/>
    </xf>
    <xf numFmtId="189" fontId="4" fillId="6" borderId="10" xfId="0" applyNumberFormat="1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vertical="center" wrapText="1"/>
    </xf>
    <xf numFmtId="0" fontId="23" fillId="7" borderId="10" xfId="0" applyFont="1" applyFill="1" applyBorder="1" applyAlignment="1">
      <alignment/>
    </xf>
    <xf numFmtId="0" fontId="5" fillId="7" borderId="10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5" fillId="34" borderId="11" xfId="0" applyFont="1" applyFill="1" applyBorder="1" applyAlignment="1">
      <alignment horizontal="left" vertical="center"/>
    </xf>
    <xf numFmtId="1" fontId="5" fillId="7" borderId="11" xfId="0" applyNumberFormat="1" applyFont="1" applyFill="1" applyBorder="1" applyAlignment="1">
      <alignment horizontal="center" vertical="center"/>
    </xf>
    <xf numFmtId="189" fontId="8" fillId="0" borderId="22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horizontal="center" vertical="center"/>
    </xf>
    <xf numFmtId="189" fontId="4" fillId="34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89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1" fontId="16" fillId="0" borderId="26" xfId="0" applyNumberFormat="1" applyFont="1" applyBorder="1" applyAlignment="1">
      <alignment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7" borderId="3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7" borderId="34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 wrapText="1"/>
    </xf>
    <xf numFmtId="1" fontId="10" fillId="7" borderId="34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0" fillId="0" borderId="46" xfId="0" applyFont="1" applyBorder="1" applyAlignment="1">
      <alignment vertical="center" textRotation="90" wrapText="1" shrinkToFit="1"/>
    </xf>
    <xf numFmtId="0" fontId="20" fillId="0" borderId="29" xfId="0" applyFont="1" applyBorder="1" applyAlignment="1">
      <alignment vertical="center" textRotation="90" wrapText="1" shrinkToFit="1"/>
    </xf>
    <xf numFmtId="0" fontId="16" fillId="0" borderId="34" xfId="0" applyFont="1" applyBorder="1" applyAlignment="1">
      <alignment textRotation="90" wrapText="1" shrinkToFit="1"/>
    </xf>
    <xf numFmtId="0" fontId="16" fillId="0" borderId="33" xfId="0" applyFont="1" applyBorder="1" applyAlignment="1">
      <alignment textRotation="90" wrapText="1" shrinkToFit="1"/>
    </xf>
    <xf numFmtId="0" fontId="16" fillId="0" borderId="47" xfId="0" applyFont="1" applyBorder="1" applyAlignment="1">
      <alignment horizontal="left" vertical="center" textRotation="90" wrapText="1" shrinkToFit="1"/>
    </xf>
    <xf numFmtId="0" fontId="16" fillId="0" borderId="33" xfId="0" applyFont="1" applyBorder="1" applyAlignment="1">
      <alignment horizontal="left" vertical="center" textRotation="90" wrapText="1" shrinkToFit="1"/>
    </xf>
    <xf numFmtId="0" fontId="16" fillId="0" borderId="22" xfId="0" applyFont="1" applyBorder="1" applyAlignment="1">
      <alignment horizontal="left" vertical="center" textRotation="90" wrapText="1" shrinkToFit="1"/>
    </xf>
    <xf numFmtId="0" fontId="16" fillId="0" borderId="48" xfId="0" applyFont="1" applyBorder="1" applyAlignment="1">
      <alignment vertical="center" textRotation="90" wrapText="1" shrinkToFit="1"/>
    </xf>
    <xf numFmtId="0" fontId="16" fillId="0" borderId="32" xfId="0" applyFont="1" applyBorder="1" applyAlignment="1">
      <alignment vertical="center" textRotation="90" wrapText="1" shrinkToFit="1"/>
    </xf>
    <xf numFmtId="0" fontId="16" fillId="0" borderId="34" xfId="0" applyFont="1" applyBorder="1" applyAlignment="1">
      <alignment horizontal="justify" vertical="center" textRotation="90" wrapText="1"/>
    </xf>
    <xf numFmtId="0" fontId="16" fillId="0" borderId="33" xfId="0" applyFont="1" applyBorder="1" applyAlignment="1">
      <alignment horizontal="justify" vertical="center" textRotation="90" wrapText="1"/>
    </xf>
    <xf numFmtId="0" fontId="12" fillId="0" borderId="1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vertical="center" textRotation="90" wrapText="1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5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34" xfId="0" applyFont="1" applyBorder="1" applyAlignment="1">
      <alignment vertical="center" textRotation="90" wrapText="1" shrinkToFit="1"/>
    </xf>
    <xf numFmtId="0" fontId="16" fillId="0" borderId="33" xfId="0" applyFont="1" applyBorder="1" applyAlignment="1">
      <alignment vertical="center" textRotation="90" wrapText="1" shrinkToFit="1"/>
    </xf>
    <xf numFmtId="0" fontId="16" fillId="0" borderId="51" xfId="0" applyFont="1" applyBorder="1" applyAlignment="1">
      <alignment horizontal="center" vertical="center" textRotation="90" wrapText="1"/>
    </xf>
    <xf numFmtId="0" fontId="16" fillId="0" borderId="52" xfId="0" applyFont="1" applyBorder="1" applyAlignment="1">
      <alignment horizontal="center" vertical="center" textRotation="90" wrapText="1"/>
    </xf>
    <xf numFmtId="0" fontId="16" fillId="0" borderId="47" xfId="0" applyFont="1" applyBorder="1" applyAlignment="1">
      <alignment vertical="center" textRotation="90" wrapText="1"/>
    </xf>
    <xf numFmtId="0" fontId="16" fillId="0" borderId="33" xfId="0" applyFont="1" applyBorder="1" applyAlignment="1">
      <alignment vertical="center" textRotation="90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3" fillId="0" borderId="46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7" fontId="13" fillId="0" borderId="13" xfId="0" applyNumberFormat="1" applyFont="1" applyBorder="1" applyAlignment="1" quotePrefix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7" fontId="13" fillId="0" borderId="17" xfId="0" applyNumberFormat="1" applyFont="1" applyBorder="1" applyAlignment="1" quotePrefix="1">
      <alignment vertical="top" wrapText="1"/>
    </xf>
    <xf numFmtId="0" fontId="0" fillId="0" borderId="17" xfId="0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justify" textRotation="90" wrapText="1"/>
    </xf>
    <xf numFmtId="0" fontId="0" fillId="0" borderId="22" xfId="0" applyFont="1" applyBorder="1" applyAlignment="1">
      <alignment horizontal="left" vertical="justify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34" xfId="0" applyFont="1" applyBorder="1" applyAlignment="1">
      <alignment horizontal="left" vertical="justify" textRotation="90" wrapText="1"/>
    </xf>
    <xf numFmtId="0" fontId="5" fillId="0" borderId="33" xfId="0" applyFont="1" applyBorder="1" applyAlignment="1">
      <alignment horizontal="left" vertical="justify" textRotation="90" wrapText="1"/>
    </xf>
    <xf numFmtId="0" fontId="5" fillId="0" borderId="22" xfId="0" applyFont="1" applyBorder="1" applyAlignment="1">
      <alignment horizontal="left" vertical="justify" textRotation="90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/>
    </xf>
    <xf numFmtId="0" fontId="0" fillId="0" borderId="26" xfId="0" applyFont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justify" textRotation="90" wrapText="1"/>
    </xf>
    <xf numFmtId="0" fontId="4" fillId="0" borderId="33" xfId="0" applyFont="1" applyBorder="1" applyAlignment="1">
      <alignment horizontal="left" vertical="justify" textRotation="90"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26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66675</xdr:rowOff>
    </xdr:from>
    <xdr:to>
      <xdr:col>35</xdr:col>
      <xdr:colOff>180975</xdr:colOff>
      <xdr:row>5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0" y="0"/>
          <a:ext cx="459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УЧЕБНЫЙ  ПЛАН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государственного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образовательного учреждения среднего профессионального образования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Людиновского индустриального техникума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(наименование образовательного учреждения)
</a:t>
          </a:r>
          <a:r>
            <a:rPr lang="en-US" cap="none" sz="800" b="0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123825</xdr:colOff>
      <xdr:row>1</xdr:row>
      <xdr:rowOff>0</xdr:rowOff>
    </xdr:from>
    <xdr:to>
      <xdr:col>13</xdr:col>
      <xdr:colOff>28575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0"/>
          <a:ext cx="1962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УТВЕРЖДАЮ:
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(начальник)______________
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________________________________
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"_____"____________________2_____г.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65</xdr:row>
      <xdr:rowOff>228600</xdr:rowOff>
    </xdr:from>
    <xdr:to>
      <xdr:col>18</xdr:col>
      <xdr:colOff>0</xdr:colOff>
      <xdr:row>87</xdr:row>
      <xdr:rowOff>0</xdr:rowOff>
    </xdr:to>
    <xdr:sp>
      <xdr:nvSpPr>
        <xdr:cNvPr id="1" name="Line 4"/>
        <xdr:cNvSpPr>
          <a:spLocks/>
        </xdr:cNvSpPr>
      </xdr:nvSpPr>
      <xdr:spPr>
        <a:xfrm>
          <a:off x="9039225" y="14925675"/>
          <a:ext cx="0" cy="575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228600</xdr:rowOff>
    </xdr:from>
    <xdr:to>
      <xdr:col>20</xdr:col>
      <xdr:colOff>0</xdr:colOff>
      <xdr:row>87</xdr:row>
      <xdr:rowOff>0</xdr:rowOff>
    </xdr:to>
    <xdr:sp>
      <xdr:nvSpPr>
        <xdr:cNvPr id="2" name="Line 4"/>
        <xdr:cNvSpPr>
          <a:spLocks/>
        </xdr:cNvSpPr>
      </xdr:nvSpPr>
      <xdr:spPr>
        <a:xfrm>
          <a:off x="9810750" y="14925675"/>
          <a:ext cx="0" cy="575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4"/>
  <sheetViews>
    <sheetView zoomScalePageLayoutView="0" workbookViewId="0" topLeftCell="A16">
      <selection activeCell="D17" sqref="D17:AW18"/>
    </sheetView>
  </sheetViews>
  <sheetFormatPr defaultColWidth="9.140625" defaultRowHeight="12.75"/>
  <cols>
    <col min="1" max="2" width="2.28125" style="19" customWidth="1"/>
    <col min="3" max="3" width="2.421875" style="19" customWidth="1"/>
    <col min="4" max="6" width="2.140625" style="19" customWidth="1"/>
    <col min="7" max="7" width="2.421875" style="19" customWidth="1"/>
    <col min="8" max="8" width="2.7109375" style="19" customWidth="1"/>
    <col min="9" max="10" width="2.421875" style="19" customWidth="1"/>
    <col min="11" max="11" width="2.57421875" style="19" customWidth="1"/>
    <col min="12" max="13" width="2.421875" style="19" customWidth="1"/>
    <col min="14" max="14" width="2.7109375" style="19" customWidth="1"/>
    <col min="15" max="16" width="2.57421875" style="19" customWidth="1"/>
    <col min="17" max="17" width="2.421875" style="19" customWidth="1"/>
    <col min="18" max="18" width="2.57421875" style="19" customWidth="1"/>
    <col min="19" max="19" width="2.7109375" style="19" customWidth="1"/>
    <col min="20" max="20" width="3.00390625" style="19" customWidth="1"/>
    <col min="21" max="21" width="2.421875" style="19" customWidth="1"/>
    <col min="22" max="22" width="2.28125" style="19" customWidth="1"/>
    <col min="23" max="23" width="2.421875" style="19" customWidth="1"/>
    <col min="24" max="24" width="2.140625" style="19" customWidth="1"/>
    <col min="25" max="25" width="2.421875" style="19" customWidth="1"/>
    <col min="26" max="26" width="2.57421875" style="19" customWidth="1"/>
    <col min="27" max="28" width="2.140625" style="19" customWidth="1"/>
    <col min="29" max="29" width="2.421875" style="19" customWidth="1"/>
    <col min="30" max="30" width="2.7109375" style="19" customWidth="1"/>
    <col min="31" max="31" width="2.421875" style="19" customWidth="1"/>
    <col min="32" max="32" width="2.7109375" style="19" customWidth="1"/>
    <col min="33" max="34" width="2.57421875" style="19" customWidth="1"/>
    <col min="35" max="36" width="2.7109375" style="19" customWidth="1"/>
    <col min="37" max="38" width="2.57421875" style="19" customWidth="1"/>
    <col min="39" max="39" width="2.8515625" style="19" customWidth="1"/>
    <col min="40" max="40" width="2.7109375" style="19" customWidth="1"/>
    <col min="41" max="41" width="2.421875" style="19" customWidth="1"/>
    <col min="42" max="42" width="2.57421875" style="19" customWidth="1"/>
    <col min="43" max="43" width="2.421875" style="19" customWidth="1"/>
    <col min="44" max="44" width="2.57421875" style="19" customWidth="1"/>
    <col min="45" max="45" width="2.28125" style="19" customWidth="1"/>
    <col min="46" max="46" width="2.57421875" style="19" customWidth="1"/>
    <col min="47" max="48" width="2.28125" style="19" customWidth="1"/>
    <col min="49" max="49" width="2.57421875" style="19" customWidth="1"/>
    <col min="50" max="50" width="2.28125" style="19" hidden="1" customWidth="1"/>
    <col min="51" max="51" width="2.8515625" style="19" hidden="1" customWidth="1"/>
    <col min="52" max="52" width="2.421875" style="19" hidden="1" customWidth="1"/>
    <col min="53" max="53" width="2.7109375" style="19" hidden="1" customWidth="1"/>
    <col min="54" max="54" width="3.7109375" style="19" customWidth="1"/>
    <col min="55" max="55" width="4.421875" style="19" customWidth="1"/>
    <col min="56" max="56" width="2.57421875" style="19" customWidth="1"/>
    <col min="57" max="57" width="3.421875" style="19" customWidth="1"/>
    <col min="58" max="58" width="3.8515625" style="19" customWidth="1"/>
    <col min="59" max="60" width="2.7109375" style="19" customWidth="1"/>
    <col min="61" max="61" width="3.421875" style="19" customWidth="1"/>
    <col min="62" max="62" width="2.8515625" style="19" customWidth="1"/>
    <col min="63" max="92" width="4.7109375" style="19" customWidth="1"/>
    <col min="93" max="16384" width="9.140625" style="19" customWidth="1"/>
  </cols>
  <sheetData>
    <row r="1" spans="1:62" ht="12.75" customHeight="1" hidden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</row>
    <row r="2" spans="1:62" ht="12.75" customHeight="1" hidden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</row>
    <row r="3" spans="1:62" ht="12.75" customHeight="1" hidden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20"/>
      <c r="AY3" s="20"/>
      <c r="AZ3" s="18"/>
      <c r="BA3" s="21" t="s">
        <v>43</v>
      </c>
      <c r="BB3" s="18"/>
      <c r="BC3" s="20"/>
      <c r="BD3" s="20"/>
      <c r="BE3" s="20"/>
      <c r="BF3" s="18"/>
      <c r="BG3" s="22"/>
      <c r="BH3" s="22"/>
      <c r="BI3" s="22"/>
      <c r="BJ3" s="20"/>
    </row>
    <row r="4" spans="1:62" ht="12.75" customHeight="1" hidden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20"/>
      <c r="AY4" s="20"/>
      <c r="AZ4" s="18"/>
      <c r="BA4" s="20"/>
      <c r="BB4" s="20"/>
      <c r="BC4" s="20"/>
      <c r="BD4" s="20"/>
      <c r="BE4" s="20"/>
      <c r="BF4" s="20"/>
      <c r="BG4" s="20"/>
      <c r="BH4" s="20"/>
      <c r="BI4" s="20"/>
      <c r="BJ4" s="20"/>
    </row>
    <row r="5" spans="1:62" ht="12.75" customHeight="1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20"/>
      <c r="AY5" s="20"/>
      <c r="AZ5" s="18"/>
      <c r="BA5" s="21" t="s">
        <v>44</v>
      </c>
      <c r="BB5" s="18"/>
      <c r="BC5" s="20"/>
      <c r="BD5" s="20"/>
      <c r="BE5" s="20"/>
      <c r="BF5" s="20"/>
      <c r="BG5" s="22"/>
      <c r="BH5" s="22"/>
      <c r="BI5" s="22"/>
      <c r="BJ5" s="20"/>
    </row>
    <row r="6" spans="1:62" ht="27.75" customHeight="1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</row>
    <row r="7" spans="1:62" ht="16.5" customHeight="1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 t="s">
        <v>45</v>
      </c>
      <c r="P7" s="18"/>
      <c r="Q7" s="18"/>
      <c r="R7" s="18"/>
      <c r="S7" s="18"/>
      <c r="T7" s="23" t="s">
        <v>46</v>
      </c>
      <c r="U7" s="24"/>
      <c r="V7" s="24"/>
      <c r="W7" s="24"/>
      <c r="X7" s="25"/>
      <c r="Y7" s="25"/>
      <c r="Z7" s="25"/>
      <c r="AA7" s="24"/>
      <c r="AB7" s="24"/>
      <c r="AC7" s="18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  <c r="AQ7" s="27"/>
      <c r="AR7" s="27"/>
      <c r="AS7" s="27"/>
      <c r="AT7" s="27"/>
      <c r="AU7" s="27"/>
      <c r="AV7" s="18"/>
      <c r="AW7" s="18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1:62" ht="9.75" customHeight="1" hidden="1">
      <c r="A8" s="250" t="s">
        <v>47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18"/>
      <c r="P8" s="18"/>
      <c r="Q8" s="18"/>
      <c r="R8" s="29"/>
      <c r="S8" s="29"/>
      <c r="T8" s="29"/>
      <c r="U8" s="29"/>
      <c r="V8" s="30" t="s">
        <v>48</v>
      </c>
      <c r="W8" s="18"/>
      <c r="X8" s="31"/>
      <c r="Y8" s="31"/>
      <c r="Z8" s="31"/>
      <c r="AA8" s="18"/>
      <c r="AB8" s="18"/>
      <c r="AC8" s="18"/>
      <c r="AD8" s="32"/>
      <c r="AE8" s="32"/>
      <c r="AF8" s="32"/>
      <c r="AG8" s="32"/>
      <c r="AH8" s="32"/>
      <c r="AI8" s="33"/>
      <c r="AJ8" s="33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18"/>
      <c r="AV8" s="18"/>
      <c r="AW8" s="18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</row>
    <row r="9" spans="1:62" ht="16.5" customHeight="1" hidden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18" t="s">
        <v>49</v>
      </c>
      <c r="P9" s="18"/>
      <c r="Q9" s="18"/>
      <c r="R9" s="18"/>
      <c r="S9" s="18"/>
      <c r="T9" s="24"/>
      <c r="U9" s="24"/>
      <c r="V9" s="24"/>
      <c r="W9" s="25"/>
      <c r="X9" s="25"/>
      <c r="Y9" s="25"/>
      <c r="Z9" s="25"/>
      <c r="AA9" s="24"/>
      <c r="AB9" s="24"/>
      <c r="AC9" s="18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18"/>
      <c r="AW9" s="18"/>
      <c r="AX9" s="20"/>
      <c r="AY9" s="20"/>
      <c r="AZ9" s="18"/>
      <c r="BA9" s="21" t="s">
        <v>50</v>
      </c>
      <c r="BB9" s="20"/>
      <c r="BC9" s="20"/>
      <c r="BD9" s="22" t="s">
        <v>51</v>
      </c>
      <c r="BE9" s="22"/>
      <c r="BF9" s="22"/>
      <c r="BG9" s="22"/>
      <c r="BH9" s="22"/>
      <c r="BI9" s="22"/>
      <c r="BJ9" s="20"/>
    </row>
    <row r="10" spans="1:62" ht="9" customHeight="1" hidden="1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18"/>
      <c r="P10" s="18"/>
      <c r="Q10" s="18"/>
      <c r="R10" s="29"/>
      <c r="S10" s="29"/>
      <c r="T10" s="29"/>
      <c r="U10" s="29"/>
      <c r="V10" s="30" t="s">
        <v>48</v>
      </c>
      <c r="W10" s="18"/>
      <c r="X10" s="31"/>
      <c r="Y10" s="31"/>
      <c r="Z10" s="31"/>
      <c r="AA10" s="18"/>
      <c r="AB10" s="18"/>
      <c r="AC10" s="18"/>
      <c r="AD10" s="32"/>
      <c r="AE10" s="32"/>
      <c r="AF10" s="32"/>
      <c r="AG10" s="32"/>
      <c r="AH10" s="32"/>
      <c r="AI10" s="33"/>
      <c r="AJ10" s="33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18"/>
      <c r="AV10" s="18"/>
      <c r="AW10" s="18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62" ht="11.25" customHeight="1" hidden="1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18" t="s">
        <v>52</v>
      </c>
      <c r="P11" s="18"/>
      <c r="Q11" s="18"/>
      <c r="R11" s="18"/>
      <c r="S11" s="18"/>
      <c r="T11" s="24"/>
      <c r="U11" s="24"/>
      <c r="V11" s="24"/>
      <c r="W11" s="23" t="s">
        <v>53</v>
      </c>
      <c r="X11" s="25"/>
      <c r="Y11" s="25"/>
      <c r="Z11" s="25"/>
      <c r="AA11" s="24"/>
      <c r="AB11" s="24"/>
      <c r="AC11" s="18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  <c r="AP11" s="27"/>
      <c r="AQ11" s="27"/>
      <c r="AR11" s="27"/>
      <c r="AS11" s="27"/>
      <c r="AT11" s="27"/>
      <c r="AU11" s="27"/>
      <c r="AV11" s="18"/>
      <c r="AW11" s="18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62" ht="9.75" customHeight="1" hidden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18"/>
      <c r="P12" s="18"/>
      <c r="Q12" s="18"/>
      <c r="R12" s="29"/>
      <c r="S12" s="29"/>
      <c r="T12" s="29"/>
      <c r="U12" s="29"/>
      <c r="V12" s="30" t="s">
        <v>54</v>
      </c>
      <c r="W12" s="18"/>
      <c r="X12" s="31"/>
      <c r="Y12" s="31"/>
      <c r="Z12" s="31"/>
      <c r="AA12" s="18"/>
      <c r="AB12" s="18"/>
      <c r="AC12" s="18"/>
      <c r="AD12" s="32"/>
      <c r="AE12" s="32"/>
      <c r="AF12" s="32"/>
      <c r="AG12" s="32"/>
      <c r="AH12" s="32"/>
      <c r="AI12" s="33"/>
      <c r="AJ12" s="33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18"/>
      <c r="AV12" s="18"/>
      <c r="AW12" s="18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62" ht="9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8"/>
      <c r="P13" s="18"/>
      <c r="Q13" s="18"/>
      <c r="R13" s="29"/>
      <c r="S13" s="29"/>
      <c r="T13" s="29"/>
      <c r="U13" s="29"/>
      <c r="V13" s="30"/>
      <c r="W13" s="18"/>
      <c r="X13" s="31"/>
      <c r="Y13" s="31"/>
      <c r="Z13" s="31"/>
      <c r="AA13" s="18"/>
      <c r="AB13" s="18"/>
      <c r="AC13" s="18"/>
      <c r="AD13" s="32"/>
      <c r="AE13" s="32"/>
      <c r="AF13" s="32"/>
      <c r="AG13" s="32"/>
      <c r="AH13" s="32"/>
      <c r="AI13" s="33"/>
      <c r="AJ13" s="33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18"/>
      <c r="AV13" s="18"/>
      <c r="AW13" s="18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1:62" ht="9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8"/>
      <c r="P14" s="18"/>
      <c r="Q14" s="18"/>
      <c r="R14" s="29"/>
      <c r="S14" s="29"/>
      <c r="T14" s="29"/>
      <c r="U14" s="29"/>
      <c r="V14" s="30"/>
      <c r="W14" s="18"/>
      <c r="X14" s="31"/>
      <c r="Y14" s="31"/>
      <c r="Z14" s="31"/>
      <c r="AA14" s="18"/>
      <c r="AB14" s="18"/>
      <c r="AC14" s="18"/>
      <c r="AD14" s="32"/>
      <c r="AE14" s="32"/>
      <c r="AF14" s="32"/>
      <c r="AG14" s="32"/>
      <c r="AH14" s="32"/>
      <c r="AI14" s="33"/>
      <c r="AJ14" s="33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18"/>
      <c r="AV14" s="18"/>
      <c r="AW14" s="18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</row>
    <row r="15" spans="1:62" ht="18" customHeight="1">
      <c r="A15" s="28" t="s">
        <v>42</v>
      </c>
      <c r="B15" s="28"/>
      <c r="C15" s="28"/>
      <c r="D15" s="28"/>
      <c r="E15" s="28"/>
      <c r="F15" s="28"/>
      <c r="G15" s="251" t="s">
        <v>87</v>
      </c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34"/>
      <c r="AD15" s="34"/>
      <c r="AE15" s="34"/>
      <c r="AF15" s="34"/>
      <c r="AG15" s="34"/>
      <c r="AH15" s="34"/>
      <c r="AI15" s="34"/>
      <c r="AJ15" s="34"/>
      <c r="AK15" s="34"/>
      <c r="AL15" s="29"/>
      <c r="AM15" s="29"/>
      <c r="AN15" s="29"/>
      <c r="AO15" s="29"/>
      <c r="AP15" s="29"/>
      <c r="AQ15" s="29"/>
      <c r="AR15" s="29"/>
      <c r="AS15" s="29"/>
      <c r="AT15" s="29"/>
      <c r="AU15" s="18"/>
      <c r="AV15" s="18"/>
      <c r="AW15" s="18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62" ht="9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8"/>
      <c r="P16" s="18"/>
      <c r="Q16" s="18"/>
      <c r="R16" s="29"/>
      <c r="S16" s="29"/>
      <c r="T16" s="29"/>
      <c r="U16" s="29"/>
      <c r="V16" s="30"/>
      <c r="W16" s="18"/>
      <c r="X16" s="31"/>
      <c r="Y16" s="31"/>
      <c r="Z16" s="31"/>
      <c r="AA16" s="18"/>
      <c r="AB16" s="18"/>
      <c r="AC16" s="18"/>
      <c r="AD16" s="32"/>
      <c r="AE16" s="32"/>
      <c r="AF16" s="32"/>
      <c r="AG16" s="32"/>
      <c r="AH16" s="32"/>
      <c r="AI16" s="33"/>
      <c r="AJ16" s="33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18"/>
      <c r="AV16" s="18"/>
      <c r="AW16" s="18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ht="18" customHeight="1">
      <c r="A17" s="18"/>
      <c r="B17" s="18"/>
      <c r="C17" s="18"/>
      <c r="D17" s="260" t="s">
        <v>267</v>
      </c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15">
      <c r="A18" s="18"/>
      <c r="B18" s="35"/>
      <c r="C18" s="36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0"/>
      <c r="AY18" s="20"/>
      <c r="AZ18" s="20"/>
      <c r="BA18" s="20"/>
      <c r="BB18" s="21"/>
      <c r="BC18" s="20"/>
      <c r="BD18" s="20"/>
      <c r="BE18" s="20"/>
      <c r="BF18" s="20"/>
      <c r="BG18" s="20"/>
      <c r="BH18" s="20"/>
      <c r="BI18" s="20"/>
      <c r="BJ18" s="20"/>
    </row>
    <row r="19" spans="1:63" ht="13.5" thickBo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21" t="s">
        <v>55</v>
      </c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G19" s="18"/>
      <c r="BH19" s="18"/>
      <c r="BI19" s="18"/>
      <c r="BJ19" s="18"/>
      <c r="BK19" s="18"/>
    </row>
    <row r="20" spans="1:64" s="50" customFormat="1" ht="33.75" customHeight="1" thickBot="1">
      <c r="A20" s="253" t="s">
        <v>56</v>
      </c>
      <c r="B20" s="255" t="s">
        <v>57</v>
      </c>
      <c r="C20" s="256"/>
      <c r="D20" s="256"/>
      <c r="E20" s="257"/>
      <c r="F20" s="38" t="s">
        <v>58</v>
      </c>
      <c r="G20" s="39"/>
      <c r="H20" s="39"/>
      <c r="I20" s="39"/>
      <c r="J20" s="40"/>
      <c r="K20" s="38" t="s">
        <v>59</v>
      </c>
      <c r="L20" s="39"/>
      <c r="M20" s="39"/>
      <c r="N20" s="41"/>
      <c r="O20" s="258" t="s">
        <v>60</v>
      </c>
      <c r="P20" s="259"/>
      <c r="Q20" s="259"/>
      <c r="R20" s="259"/>
      <c r="S20" s="42"/>
      <c r="T20" s="38" t="s">
        <v>61</v>
      </c>
      <c r="U20" s="39"/>
      <c r="V20" s="39"/>
      <c r="W20" s="40"/>
      <c r="X20" s="43" t="s">
        <v>62</v>
      </c>
      <c r="Y20" s="42"/>
      <c r="Z20" s="42"/>
      <c r="AA20" s="42"/>
      <c r="AB20" s="44"/>
      <c r="AC20" s="45" t="s">
        <v>63</v>
      </c>
      <c r="AD20" s="39"/>
      <c r="AE20" s="39"/>
      <c r="AF20" s="158"/>
      <c r="AG20" s="38" t="s">
        <v>64</v>
      </c>
      <c r="AH20" s="39"/>
      <c r="AI20" s="39"/>
      <c r="AJ20" s="41"/>
      <c r="AK20" s="45" t="s">
        <v>65</v>
      </c>
      <c r="AL20" s="39"/>
      <c r="AM20" s="39"/>
      <c r="AN20" s="39"/>
      <c r="AO20" s="43" t="s">
        <v>66</v>
      </c>
      <c r="AP20" s="42"/>
      <c r="AQ20" s="42"/>
      <c r="AR20" s="42"/>
      <c r="AS20" s="46"/>
      <c r="AT20" s="45" t="s">
        <v>67</v>
      </c>
      <c r="AU20" s="39"/>
      <c r="AV20" s="39"/>
      <c r="AW20" s="41"/>
      <c r="AX20" s="38" t="s">
        <v>68</v>
      </c>
      <c r="AY20" s="47"/>
      <c r="AZ20" s="47"/>
      <c r="BA20" s="48"/>
      <c r="BB20" s="246" t="s">
        <v>213</v>
      </c>
      <c r="BC20" s="238"/>
      <c r="BD20" s="248" t="s">
        <v>69</v>
      </c>
      <c r="BE20" s="241" t="s">
        <v>70</v>
      </c>
      <c r="BF20" s="241"/>
      <c r="BG20" s="241"/>
      <c r="BH20" s="238" t="s">
        <v>164</v>
      </c>
      <c r="BI20" s="226" t="s">
        <v>165</v>
      </c>
      <c r="BJ20" s="229" t="s">
        <v>71</v>
      </c>
      <c r="BK20" s="222" t="s">
        <v>72</v>
      </c>
      <c r="BL20" s="49"/>
    </row>
    <row r="21" spans="1:64" ht="30.75" customHeight="1">
      <c r="A21" s="254"/>
      <c r="B21" s="51">
        <v>1</v>
      </c>
      <c r="C21" s="52">
        <v>8</v>
      </c>
      <c r="D21" s="52">
        <v>15</v>
      </c>
      <c r="E21" s="53">
        <v>22</v>
      </c>
      <c r="F21" s="51">
        <v>29</v>
      </c>
      <c r="G21" s="52">
        <v>6</v>
      </c>
      <c r="H21" s="52">
        <v>13</v>
      </c>
      <c r="I21" s="52">
        <v>20</v>
      </c>
      <c r="J21" s="54">
        <v>27</v>
      </c>
      <c r="K21" s="51">
        <v>3</v>
      </c>
      <c r="L21" s="52">
        <v>10</v>
      </c>
      <c r="M21" s="52">
        <v>17</v>
      </c>
      <c r="N21" s="54">
        <v>24</v>
      </c>
      <c r="O21" s="159">
        <v>1</v>
      </c>
      <c r="P21" s="55">
        <v>8</v>
      </c>
      <c r="Q21" s="55">
        <v>15</v>
      </c>
      <c r="R21" s="55">
        <v>22</v>
      </c>
      <c r="S21" s="56">
        <v>29</v>
      </c>
      <c r="T21" s="51">
        <v>5</v>
      </c>
      <c r="U21" s="52">
        <v>12</v>
      </c>
      <c r="V21" s="52">
        <v>19</v>
      </c>
      <c r="W21" s="54">
        <v>26</v>
      </c>
      <c r="X21" s="57">
        <v>2</v>
      </c>
      <c r="Y21" s="55">
        <v>9</v>
      </c>
      <c r="Z21" s="55">
        <v>16</v>
      </c>
      <c r="AA21" s="56">
        <v>23</v>
      </c>
      <c r="AB21" s="51">
        <v>2</v>
      </c>
      <c r="AC21" s="52">
        <v>9</v>
      </c>
      <c r="AD21" s="52">
        <v>16</v>
      </c>
      <c r="AE21" s="52">
        <v>23</v>
      </c>
      <c r="AF21" s="53">
        <v>30</v>
      </c>
      <c r="AG21" s="51">
        <v>6</v>
      </c>
      <c r="AH21" s="52">
        <v>13</v>
      </c>
      <c r="AI21" s="52">
        <v>20</v>
      </c>
      <c r="AJ21" s="54">
        <v>27</v>
      </c>
      <c r="AK21" s="59">
        <v>4</v>
      </c>
      <c r="AL21" s="52">
        <v>11</v>
      </c>
      <c r="AM21" s="52">
        <v>18</v>
      </c>
      <c r="AN21" s="53">
        <v>25</v>
      </c>
      <c r="AO21" s="160">
        <v>1</v>
      </c>
      <c r="AP21" s="55">
        <v>8</v>
      </c>
      <c r="AQ21" s="55">
        <v>15</v>
      </c>
      <c r="AR21" s="55">
        <v>22</v>
      </c>
      <c r="AS21" s="58">
        <v>29</v>
      </c>
      <c r="AT21" s="59">
        <v>6</v>
      </c>
      <c r="AU21" s="52">
        <v>13</v>
      </c>
      <c r="AV21" s="52">
        <v>20</v>
      </c>
      <c r="AW21" s="54">
        <v>27</v>
      </c>
      <c r="AX21" s="51">
        <v>3</v>
      </c>
      <c r="AY21" s="60">
        <v>10</v>
      </c>
      <c r="AZ21" s="60">
        <v>17</v>
      </c>
      <c r="BA21" s="61">
        <v>24</v>
      </c>
      <c r="BB21" s="247"/>
      <c r="BC21" s="239"/>
      <c r="BD21" s="249"/>
      <c r="BE21" s="231" t="s">
        <v>73</v>
      </c>
      <c r="BF21" s="244" t="s">
        <v>74</v>
      </c>
      <c r="BG21" s="224" t="s">
        <v>166</v>
      </c>
      <c r="BH21" s="239"/>
      <c r="BI21" s="227"/>
      <c r="BJ21" s="230"/>
      <c r="BK21" s="223"/>
      <c r="BL21" s="62"/>
    </row>
    <row r="22" spans="1:64" ht="33" customHeight="1">
      <c r="A22" s="254"/>
      <c r="B22" s="51">
        <v>7</v>
      </c>
      <c r="C22" s="52">
        <v>14</v>
      </c>
      <c r="D22" s="52">
        <v>21</v>
      </c>
      <c r="E22" s="53">
        <v>28</v>
      </c>
      <c r="F22" s="51">
        <v>5</v>
      </c>
      <c r="G22" s="52">
        <v>12</v>
      </c>
      <c r="H22" s="52">
        <v>19</v>
      </c>
      <c r="I22" s="52">
        <v>26</v>
      </c>
      <c r="J22" s="54">
        <v>2</v>
      </c>
      <c r="K22" s="51">
        <v>9</v>
      </c>
      <c r="L22" s="52">
        <v>16</v>
      </c>
      <c r="M22" s="52">
        <v>23</v>
      </c>
      <c r="N22" s="54">
        <v>30</v>
      </c>
      <c r="O22" s="65">
        <v>7</v>
      </c>
      <c r="P22" s="52">
        <v>14</v>
      </c>
      <c r="Q22" s="52">
        <v>21</v>
      </c>
      <c r="R22" s="52">
        <v>28</v>
      </c>
      <c r="S22" s="53">
        <v>4</v>
      </c>
      <c r="T22" s="51">
        <v>11</v>
      </c>
      <c r="U22" s="52">
        <v>18</v>
      </c>
      <c r="V22" s="52">
        <v>25</v>
      </c>
      <c r="W22" s="54">
        <v>1</v>
      </c>
      <c r="X22" s="59">
        <v>8</v>
      </c>
      <c r="Y22" s="52">
        <v>15</v>
      </c>
      <c r="Z22" s="52">
        <v>22</v>
      </c>
      <c r="AA22" s="53">
        <v>1</v>
      </c>
      <c r="AB22" s="51">
        <v>8</v>
      </c>
      <c r="AC22" s="52">
        <v>15</v>
      </c>
      <c r="AD22" s="52">
        <v>22</v>
      </c>
      <c r="AE22" s="52">
        <v>29</v>
      </c>
      <c r="AF22" s="53">
        <v>5</v>
      </c>
      <c r="AG22" s="51">
        <v>12</v>
      </c>
      <c r="AH22" s="52">
        <v>19</v>
      </c>
      <c r="AI22" s="52">
        <v>26</v>
      </c>
      <c r="AJ22" s="54">
        <v>3</v>
      </c>
      <c r="AK22" s="59">
        <v>10</v>
      </c>
      <c r="AL22" s="52">
        <v>17</v>
      </c>
      <c r="AM22" s="52">
        <v>14</v>
      </c>
      <c r="AN22" s="53">
        <v>31</v>
      </c>
      <c r="AO22" s="51">
        <v>7</v>
      </c>
      <c r="AP22" s="52">
        <v>14</v>
      </c>
      <c r="AQ22" s="52">
        <v>21</v>
      </c>
      <c r="AR22" s="52">
        <v>28</v>
      </c>
      <c r="AS22" s="54">
        <v>5</v>
      </c>
      <c r="AT22" s="59">
        <v>12</v>
      </c>
      <c r="AU22" s="52">
        <v>19</v>
      </c>
      <c r="AV22" s="52">
        <v>26</v>
      </c>
      <c r="AW22" s="54">
        <v>2</v>
      </c>
      <c r="AX22" s="51">
        <v>9</v>
      </c>
      <c r="AY22" s="60">
        <v>16</v>
      </c>
      <c r="AZ22" s="60">
        <v>23</v>
      </c>
      <c r="BA22" s="61">
        <v>31</v>
      </c>
      <c r="BB22" s="63"/>
      <c r="BC22" s="64"/>
      <c r="BD22" s="249"/>
      <c r="BE22" s="232"/>
      <c r="BF22" s="245"/>
      <c r="BG22" s="225"/>
      <c r="BH22" s="240"/>
      <c r="BI22" s="228"/>
      <c r="BJ22" s="230"/>
      <c r="BK22" s="223"/>
      <c r="BL22" s="62"/>
    </row>
    <row r="23" spans="1:64" ht="16.5" customHeight="1">
      <c r="A23" s="254"/>
      <c r="B23" s="51">
        <v>1</v>
      </c>
      <c r="C23" s="52">
        <v>2</v>
      </c>
      <c r="D23" s="52">
        <v>3</v>
      </c>
      <c r="E23" s="53">
        <v>4</v>
      </c>
      <c r="F23" s="51">
        <v>5</v>
      </c>
      <c r="G23" s="52">
        <v>6</v>
      </c>
      <c r="H23" s="52">
        <v>7</v>
      </c>
      <c r="I23" s="52">
        <v>8</v>
      </c>
      <c r="J23" s="54">
        <v>9</v>
      </c>
      <c r="K23" s="51">
        <v>10</v>
      </c>
      <c r="L23" s="52">
        <v>11</v>
      </c>
      <c r="M23" s="52">
        <v>12</v>
      </c>
      <c r="N23" s="54">
        <v>13</v>
      </c>
      <c r="O23" s="65">
        <v>14</v>
      </c>
      <c r="P23" s="52">
        <v>15</v>
      </c>
      <c r="Q23" s="52">
        <v>16</v>
      </c>
      <c r="R23" s="52">
        <v>17</v>
      </c>
      <c r="S23" s="53">
        <v>18</v>
      </c>
      <c r="T23" s="51">
        <v>19</v>
      </c>
      <c r="U23" s="52">
        <v>20</v>
      </c>
      <c r="V23" s="52">
        <v>21</v>
      </c>
      <c r="W23" s="54">
        <v>22</v>
      </c>
      <c r="X23" s="59">
        <v>23</v>
      </c>
      <c r="Y23" s="52">
        <v>24</v>
      </c>
      <c r="Z23" s="52">
        <v>25</v>
      </c>
      <c r="AA23" s="53">
        <v>26</v>
      </c>
      <c r="AB23" s="51">
        <v>27</v>
      </c>
      <c r="AC23" s="52">
        <v>28</v>
      </c>
      <c r="AD23" s="52">
        <v>29</v>
      </c>
      <c r="AE23" s="52">
        <v>30</v>
      </c>
      <c r="AF23" s="53">
        <v>31</v>
      </c>
      <c r="AG23" s="51">
        <v>32</v>
      </c>
      <c r="AH23" s="52">
        <v>33</v>
      </c>
      <c r="AI23" s="52">
        <v>34</v>
      </c>
      <c r="AJ23" s="54">
        <v>35</v>
      </c>
      <c r="AK23" s="59">
        <v>36</v>
      </c>
      <c r="AL23" s="52">
        <v>37</v>
      </c>
      <c r="AM23" s="52">
        <v>38</v>
      </c>
      <c r="AN23" s="53">
        <v>39</v>
      </c>
      <c r="AO23" s="51">
        <v>40</v>
      </c>
      <c r="AP23" s="52">
        <v>41</v>
      </c>
      <c r="AQ23" s="52">
        <v>42</v>
      </c>
      <c r="AR23" s="52">
        <v>43</v>
      </c>
      <c r="AS23" s="54">
        <v>44</v>
      </c>
      <c r="AT23" s="59">
        <v>45</v>
      </c>
      <c r="AU23" s="52">
        <v>46</v>
      </c>
      <c r="AV23" s="52">
        <v>47</v>
      </c>
      <c r="AW23" s="54">
        <v>48</v>
      </c>
      <c r="AX23" s="51">
        <v>49</v>
      </c>
      <c r="AY23" s="60">
        <v>50</v>
      </c>
      <c r="AZ23" s="60">
        <v>51</v>
      </c>
      <c r="BA23" s="61">
        <v>52</v>
      </c>
      <c r="BB23" s="65" t="s">
        <v>75</v>
      </c>
      <c r="BC23" s="60" t="s">
        <v>76</v>
      </c>
      <c r="BD23" s="65" t="s">
        <v>75</v>
      </c>
      <c r="BE23" s="60" t="s">
        <v>75</v>
      </c>
      <c r="BF23" s="60" t="s">
        <v>75</v>
      </c>
      <c r="BG23" s="60" t="s">
        <v>167</v>
      </c>
      <c r="BH23" s="65"/>
      <c r="BI23" s="65" t="s">
        <v>75</v>
      </c>
      <c r="BJ23" s="66" t="s">
        <v>75</v>
      </c>
      <c r="BK23" s="67" t="s">
        <v>77</v>
      </c>
      <c r="BL23" s="68"/>
    </row>
    <row r="24" spans="1:64" ht="4.5" customHeight="1">
      <c r="A24" s="69"/>
      <c r="B24" s="70"/>
      <c r="C24" s="71"/>
      <c r="D24" s="71"/>
      <c r="E24" s="72"/>
      <c r="F24" s="70"/>
      <c r="G24" s="71"/>
      <c r="H24" s="71"/>
      <c r="I24" s="71"/>
      <c r="J24" s="73"/>
      <c r="K24" s="70"/>
      <c r="L24" s="71"/>
      <c r="M24" s="71"/>
      <c r="N24" s="73"/>
      <c r="O24" s="74"/>
      <c r="P24" s="71"/>
      <c r="Q24" s="71"/>
      <c r="R24" s="71"/>
      <c r="S24" s="72"/>
      <c r="T24" s="70"/>
      <c r="U24" s="71"/>
      <c r="V24" s="71"/>
      <c r="W24" s="73"/>
      <c r="X24" s="74"/>
      <c r="Y24" s="71"/>
      <c r="Z24" s="71"/>
      <c r="AA24" s="72"/>
      <c r="AB24" s="70"/>
      <c r="AC24" s="71"/>
      <c r="AD24" s="71"/>
      <c r="AE24" s="71"/>
      <c r="AF24" s="72"/>
      <c r="AG24" s="70"/>
      <c r="AH24" s="71"/>
      <c r="AI24" s="71"/>
      <c r="AJ24" s="73"/>
      <c r="AK24" s="74"/>
      <c r="AL24" s="71"/>
      <c r="AM24" s="71"/>
      <c r="AN24" s="72"/>
      <c r="AO24" s="70"/>
      <c r="AP24" s="71"/>
      <c r="AQ24" s="71"/>
      <c r="AR24" s="71"/>
      <c r="AS24" s="73"/>
      <c r="AT24" s="74"/>
      <c r="AU24" s="71"/>
      <c r="AV24" s="71"/>
      <c r="AW24" s="73"/>
      <c r="AX24" s="70"/>
      <c r="AY24" s="75"/>
      <c r="AZ24" s="75"/>
      <c r="BA24" s="76"/>
      <c r="BB24" s="77"/>
      <c r="BC24" s="77"/>
      <c r="BD24" s="77"/>
      <c r="BE24" s="77"/>
      <c r="BF24" s="77"/>
      <c r="BG24" s="77"/>
      <c r="BH24" s="77"/>
      <c r="BI24" s="77"/>
      <c r="BJ24" s="77"/>
      <c r="BK24" s="78"/>
      <c r="BL24" s="68"/>
    </row>
    <row r="25" spans="1:64" ht="19.5" customHeight="1">
      <c r="A25" s="161">
        <v>1</v>
      </c>
      <c r="B25" s="83"/>
      <c r="C25" s="79"/>
      <c r="D25" s="79"/>
      <c r="E25" s="89"/>
      <c r="F25" s="83"/>
      <c r="G25" s="79"/>
      <c r="H25" s="79"/>
      <c r="I25" s="79"/>
      <c r="J25" s="82"/>
      <c r="K25" s="83"/>
      <c r="L25" s="165"/>
      <c r="M25" s="165"/>
      <c r="N25" s="162"/>
      <c r="O25" s="81"/>
      <c r="P25" s="79"/>
      <c r="Q25" s="79"/>
      <c r="R25" s="163"/>
      <c r="S25" s="89" t="s">
        <v>78</v>
      </c>
      <c r="T25" s="164" t="s">
        <v>78</v>
      </c>
      <c r="U25" s="165"/>
      <c r="V25" s="79"/>
      <c r="W25" s="82"/>
      <c r="X25" s="81"/>
      <c r="Y25" s="79"/>
      <c r="Z25" s="79"/>
      <c r="AA25" s="166"/>
      <c r="AB25" s="83"/>
      <c r="AC25" s="79"/>
      <c r="AD25" s="233">
        <v>22</v>
      </c>
      <c r="AE25" s="235"/>
      <c r="AF25" s="89"/>
      <c r="AG25" s="83"/>
      <c r="AH25" s="79"/>
      <c r="AI25" s="79"/>
      <c r="AJ25" s="82"/>
      <c r="AK25" s="81"/>
      <c r="AL25" s="79"/>
      <c r="AM25" s="79"/>
      <c r="AN25" s="89"/>
      <c r="AO25" s="83"/>
      <c r="AP25" s="79"/>
      <c r="AQ25" s="163" t="s">
        <v>79</v>
      </c>
      <c r="AR25" s="165" t="s">
        <v>79</v>
      </c>
      <c r="AS25" s="82" t="s">
        <v>78</v>
      </c>
      <c r="AT25" s="81" t="s">
        <v>78</v>
      </c>
      <c r="AU25" s="79" t="s">
        <v>78</v>
      </c>
      <c r="AV25" s="79" t="s">
        <v>78</v>
      </c>
      <c r="AW25" s="82" t="s">
        <v>78</v>
      </c>
      <c r="AX25" s="83" t="s">
        <v>78</v>
      </c>
      <c r="AY25" s="79" t="s">
        <v>78</v>
      </c>
      <c r="AZ25" s="79" t="s">
        <v>78</v>
      </c>
      <c r="BA25" s="82" t="s">
        <v>78</v>
      </c>
      <c r="BB25" s="84">
        <v>39</v>
      </c>
      <c r="BC25" s="85">
        <f>BB25*36</f>
        <v>1404</v>
      </c>
      <c r="BD25" s="88">
        <v>2</v>
      </c>
      <c r="BE25" s="85"/>
      <c r="BF25" s="85"/>
      <c r="BG25" s="85"/>
      <c r="BH25" s="85"/>
      <c r="BI25" s="85"/>
      <c r="BJ25" s="86">
        <v>11</v>
      </c>
      <c r="BK25" s="87">
        <f>SUM(BB25:BJ25)-BC25</f>
        <v>52</v>
      </c>
      <c r="BL25" s="68"/>
    </row>
    <row r="26" spans="1:64" ht="19.5" customHeight="1">
      <c r="A26" s="167">
        <v>2</v>
      </c>
      <c r="B26" s="83"/>
      <c r="C26" s="79"/>
      <c r="D26" s="79"/>
      <c r="E26" s="89"/>
      <c r="F26" s="83"/>
      <c r="G26" s="79"/>
      <c r="H26" s="79"/>
      <c r="I26" s="79"/>
      <c r="J26" s="82"/>
      <c r="K26" s="83"/>
      <c r="L26" s="165"/>
      <c r="M26" s="165"/>
      <c r="N26" s="162"/>
      <c r="O26" s="81"/>
      <c r="P26" s="79"/>
      <c r="Q26" s="165"/>
      <c r="R26" s="165" t="s">
        <v>79</v>
      </c>
      <c r="S26" s="89" t="s">
        <v>78</v>
      </c>
      <c r="T26" s="164" t="s">
        <v>78</v>
      </c>
      <c r="U26" s="165"/>
      <c r="V26" s="165"/>
      <c r="W26" s="80"/>
      <c r="X26" s="168"/>
      <c r="Y26" s="79"/>
      <c r="Z26" s="79"/>
      <c r="AA26" s="166"/>
      <c r="AB26" s="83"/>
      <c r="AC26" s="79"/>
      <c r="AD26" s="165"/>
      <c r="AE26" s="165"/>
      <c r="AF26" s="89"/>
      <c r="AG26" s="164"/>
      <c r="AH26" s="165"/>
      <c r="AI26" s="169"/>
      <c r="AJ26" s="165"/>
      <c r="AK26" s="165"/>
      <c r="AL26" s="165"/>
      <c r="AM26" s="165"/>
      <c r="AN26" s="165"/>
      <c r="AO26" s="165" t="s">
        <v>168</v>
      </c>
      <c r="AP26" s="165" t="s">
        <v>168</v>
      </c>
      <c r="AQ26" s="165" t="s">
        <v>168</v>
      </c>
      <c r="AR26" s="165" t="s">
        <v>79</v>
      </c>
      <c r="AS26" s="82" t="s">
        <v>78</v>
      </c>
      <c r="AT26" s="81"/>
      <c r="AU26" s="79" t="s">
        <v>78</v>
      </c>
      <c r="AV26" s="79" t="s">
        <v>78</v>
      </c>
      <c r="AW26" s="82" t="s">
        <v>78</v>
      </c>
      <c r="AX26" s="83" t="s">
        <v>78</v>
      </c>
      <c r="AY26" s="79" t="s">
        <v>78</v>
      </c>
      <c r="AZ26" s="79" t="s">
        <v>78</v>
      </c>
      <c r="BA26" s="82" t="s">
        <v>78</v>
      </c>
      <c r="BB26" s="205">
        <v>36</v>
      </c>
      <c r="BC26" s="85">
        <f>BB26*36</f>
        <v>1296</v>
      </c>
      <c r="BD26" s="85">
        <v>2</v>
      </c>
      <c r="BE26" s="85">
        <v>3</v>
      </c>
      <c r="BF26" s="85"/>
      <c r="BG26" s="85"/>
      <c r="BH26" s="85"/>
      <c r="BI26" s="85"/>
      <c r="BJ26" s="86">
        <v>11</v>
      </c>
      <c r="BK26" s="87">
        <f>SUM(BB26:BJ26)-BC26</f>
        <v>52</v>
      </c>
      <c r="BL26" s="62"/>
    </row>
    <row r="27" spans="1:64" ht="19.5" customHeight="1">
      <c r="A27" s="167">
        <v>3</v>
      </c>
      <c r="B27" s="83"/>
      <c r="C27" s="79"/>
      <c r="D27" s="79"/>
      <c r="E27" s="89"/>
      <c r="F27" s="83"/>
      <c r="G27" s="79"/>
      <c r="H27" s="79"/>
      <c r="I27" s="79"/>
      <c r="J27" s="82"/>
      <c r="K27" s="83"/>
      <c r="L27" s="165"/>
      <c r="M27" s="165"/>
      <c r="N27" s="165"/>
      <c r="O27" s="165"/>
      <c r="P27" s="165"/>
      <c r="Q27" s="165"/>
      <c r="R27" s="165" t="s">
        <v>79</v>
      </c>
      <c r="S27" s="89" t="s">
        <v>78</v>
      </c>
      <c r="T27" s="164" t="s">
        <v>78</v>
      </c>
      <c r="U27" s="165"/>
      <c r="V27" s="79"/>
      <c r="W27" s="82"/>
      <c r="X27" s="81"/>
      <c r="Y27" s="79"/>
      <c r="Z27" s="79"/>
      <c r="AA27" s="170"/>
      <c r="AB27" s="168"/>
      <c r="AC27" s="79"/>
      <c r="AD27" s="165"/>
      <c r="AE27" s="165"/>
      <c r="AF27" s="89"/>
      <c r="AG27" s="164"/>
      <c r="AH27" s="165"/>
      <c r="AI27" s="165" t="s">
        <v>168</v>
      </c>
      <c r="AJ27" s="165" t="s">
        <v>168</v>
      </c>
      <c r="AK27" s="165" t="s">
        <v>168</v>
      </c>
      <c r="AL27" s="165" t="s">
        <v>168</v>
      </c>
      <c r="AM27" s="165" t="s">
        <v>168</v>
      </c>
      <c r="AN27" s="165" t="s">
        <v>168</v>
      </c>
      <c r="AO27" s="165" t="s">
        <v>266</v>
      </c>
      <c r="AP27" s="165" t="s">
        <v>266</v>
      </c>
      <c r="AQ27" s="165" t="s">
        <v>266</v>
      </c>
      <c r="AR27" s="165" t="s">
        <v>79</v>
      </c>
      <c r="AS27" s="82" t="s">
        <v>78</v>
      </c>
      <c r="AT27" s="81"/>
      <c r="AU27" s="79" t="s">
        <v>78</v>
      </c>
      <c r="AV27" s="79" t="s">
        <v>78</v>
      </c>
      <c r="AW27" s="82" t="s">
        <v>78</v>
      </c>
      <c r="AX27" s="83" t="s">
        <v>78</v>
      </c>
      <c r="AY27" s="79" t="s">
        <v>78</v>
      </c>
      <c r="AZ27" s="79" t="s">
        <v>78</v>
      </c>
      <c r="BA27" s="82" t="s">
        <v>78</v>
      </c>
      <c r="BB27" s="205">
        <v>30</v>
      </c>
      <c r="BC27" s="85">
        <f>BB27*36</f>
        <v>1080</v>
      </c>
      <c r="BD27" s="90">
        <v>2</v>
      </c>
      <c r="BE27" s="88">
        <v>6</v>
      </c>
      <c r="BF27" s="88">
        <v>3</v>
      </c>
      <c r="BG27" s="85"/>
      <c r="BH27" s="85"/>
      <c r="BI27" s="85"/>
      <c r="BJ27" s="86">
        <v>11</v>
      </c>
      <c r="BK27" s="87">
        <f>SUM(BB27:BJ27)-BC27</f>
        <v>52</v>
      </c>
      <c r="BL27" s="62"/>
    </row>
    <row r="28" spans="1:64" ht="19.5" customHeight="1" thickBot="1">
      <c r="A28" s="167">
        <v>4</v>
      </c>
      <c r="B28" s="164"/>
      <c r="C28" s="79"/>
      <c r="D28" s="79"/>
      <c r="E28" s="89"/>
      <c r="F28" s="83"/>
      <c r="G28" s="79"/>
      <c r="H28" s="165"/>
      <c r="I28" s="165"/>
      <c r="J28" s="165"/>
      <c r="K28" s="165"/>
      <c r="L28" s="165"/>
      <c r="M28" s="165"/>
      <c r="N28" s="165"/>
      <c r="O28" s="165"/>
      <c r="P28" s="165" t="s">
        <v>168</v>
      </c>
      <c r="Q28" s="165" t="s">
        <v>168</v>
      </c>
      <c r="R28" s="165" t="s">
        <v>266</v>
      </c>
      <c r="S28" s="89" t="s">
        <v>78</v>
      </c>
      <c r="T28" s="164" t="s">
        <v>78</v>
      </c>
      <c r="U28" s="165" t="s">
        <v>266</v>
      </c>
      <c r="V28" s="165" t="s">
        <v>266</v>
      </c>
      <c r="W28" s="165" t="s">
        <v>266</v>
      </c>
      <c r="X28" s="165" t="s">
        <v>266</v>
      </c>
      <c r="Y28" s="165" t="s">
        <v>266</v>
      </c>
      <c r="Z28" s="165" t="s">
        <v>266</v>
      </c>
      <c r="AA28" s="165" t="s">
        <v>266</v>
      </c>
      <c r="AB28" s="165" t="s">
        <v>266</v>
      </c>
      <c r="AC28" s="165" t="s">
        <v>266</v>
      </c>
      <c r="AD28" s="165" t="s">
        <v>266</v>
      </c>
      <c r="AE28" s="165" t="s">
        <v>266</v>
      </c>
      <c r="AF28" s="165" t="s">
        <v>266</v>
      </c>
      <c r="AG28" s="165" t="s">
        <v>266</v>
      </c>
      <c r="AH28" s="165" t="s">
        <v>79</v>
      </c>
      <c r="AI28" s="233" t="s">
        <v>182</v>
      </c>
      <c r="AJ28" s="234"/>
      <c r="AK28" s="234"/>
      <c r="AL28" s="235"/>
      <c r="AM28" s="233" t="s">
        <v>183</v>
      </c>
      <c r="AN28" s="234"/>
      <c r="AO28" s="234"/>
      <c r="AP28" s="235"/>
      <c r="AQ28" s="236" t="s">
        <v>40</v>
      </c>
      <c r="AR28" s="237"/>
      <c r="AS28" s="82"/>
      <c r="AT28" s="81"/>
      <c r="AU28" s="79"/>
      <c r="AV28" s="79"/>
      <c r="AW28" s="82"/>
      <c r="AX28" s="83"/>
      <c r="AY28" s="79"/>
      <c r="AZ28" s="79"/>
      <c r="BA28" s="82"/>
      <c r="BB28" s="205">
        <v>14</v>
      </c>
      <c r="BC28" s="85">
        <f>BB28*36</f>
        <v>504</v>
      </c>
      <c r="BD28" s="85">
        <v>1</v>
      </c>
      <c r="BE28" s="85">
        <v>2</v>
      </c>
      <c r="BF28" s="88">
        <v>14</v>
      </c>
      <c r="BG28" s="85">
        <v>4</v>
      </c>
      <c r="BH28" s="85">
        <v>4</v>
      </c>
      <c r="BI28" s="85">
        <v>2</v>
      </c>
      <c r="BJ28" s="109">
        <v>2</v>
      </c>
      <c r="BK28" s="87">
        <f>SUM(BB28:BJ28)-BC28</f>
        <v>43</v>
      </c>
      <c r="BL28" s="62"/>
    </row>
    <row r="29" spans="1:64" ht="19.5" customHeight="1" thickBo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171">
        <f aca="true" t="shared" si="0" ref="BB29:BK29">SUM(BB25:BB28)</f>
        <v>119</v>
      </c>
      <c r="BC29" s="171">
        <f t="shared" si="0"/>
        <v>4284</v>
      </c>
      <c r="BD29" s="171">
        <f t="shared" si="0"/>
        <v>7</v>
      </c>
      <c r="BE29" s="171">
        <f t="shared" si="0"/>
        <v>11</v>
      </c>
      <c r="BF29" s="171">
        <f t="shared" si="0"/>
        <v>17</v>
      </c>
      <c r="BG29" s="171">
        <f t="shared" si="0"/>
        <v>4</v>
      </c>
      <c r="BH29" s="171">
        <f t="shared" si="0"/>
        <v>4</v>
      </c>
      <c r="BI29" s="171">
        <f t="shared" si="0"/>
        <v>2</v>
      </c>
      <c r="BJ29" s="171">
        <f t="shared" si="0"/>
        <v>35</v>
      </c>
      <c r="BK29" s="171">
        <f t="shared" si="0"/>
        <v>199</v>
      </c>
      <c r="BL29" s="62"/>
    </row>
    <row r="30" spans="1:63" ht="12.75">
      <c r="A30" s="18"/>
      <c r="B30" s="20"/>
      <c r="C30" s="20" t="s">
        <v>80</v>
      </c>
      <c r="D30" s="20"/>
      <c r="E30" s="20"/>
      <c r="F30" s="20"/>
      <c r="G30" s="20"/>
      <c r="H30" s="20"/>
      <c r="I30" s="91" t="s">
        <v>81</v>
      </c>
      <c r="J30" s="92" t="s">
        <v>169</v>
      </c>
      <c r="K30" s="92"/>
      <c r="L30" s="92"/>
      <c r="M30" s="92"/>
      <c r="N30" s="92"/>
      <c r="O30" s="92"/>
      <c r="P30" s="92"/>
      <c r="Q30" s="93" t="s">
        <v>168</v>
      </c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4" t="s">
        <v>170</v>
      </c>
      <c r="AC30" s="94"/>
      <c r="AD30" s="94"/>
      <c r="AE30" s="94"/>
      <c r="AF30" s="94"/>
      <c r="AG30" s="94"/>
      <c r="AH30" s="94"/>
      <c r="AI30" s="94"/>
      <c r="AJ30" s="94"/>
      <c r="AK30" s="94"/>
      <c r="AL30" s="172"/>
      <c r="AM30" s="172"/>
      <c r="AN30" s="173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18"/>
      <c r="BD30" s="18"/>
      <c r="BE30" s="18"/>
      <c r="BF30" s="18"/>
      <c r="BG30" s="18"/>
      <c r="BH30" s="18"/>
      <c r="BI30" s="18"/>
      <c r="BJ30" s="18"/>
      <c r="BK30" s="18"/>
    </row>
    <row r="31" spans="9:40" ht="12.75">
      <c r="I31" s="97" t="s">
        <v>82</v>
      </c>
      <c r="J31" s="242" t="s">
        <v>171</v>
      </c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96"/>
      <c r="AA31" s="96"/>
      <c r="AB31" s="95" t="s">
        <v>172</v>
      </c>
      <c r="AC31" s="95" t="s">
        <v>84</v>
      </c>
      <c r="AD31" s="95"/>
      <c r="AE31" s="95"/>
      <c r="AF31" s="95"/>
      <c r="AG31" s="95"/>
      <c r="AH31" s="95"/>
      <c r="AI31" s="95"/>
      <c r="AJ31" s="95"/>
      <c r="AK31" s="96"/>
      <c r="AL31" s="96"/>
      <c r="AM31" s="96"/>
      <c r="AN31" s="174"/>
    </row>
    <row r="32" spans="9:40" ht="12.75">
      <c r="I32" s="97" t="s">
        <v>83</v>
      </c>
      <c r="J32" s="95" t="s">
        <v>173</v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96"/>
      <c r="AB32" s="95" t="s">
        <v>174</v>
      </c>
      <c r="AC32" s="96"/>
      <c r="AD32" s="96"/>
      <c r="AE32" s="96"/>
      <c r="AF32" s="96"/>
      <c r="AG32" s="175" t="s">
        <v>78</v>
      </c>
      <c r="AH32" s="96"/>
      <c r="AI32" s="96"/>
      <c r="AJ32" s="96"/>
      <c r="AK32" s="96"/>
      <c r="AL32" s="96"/>
      <c r="AM32" s="96"/>
      <c r="AN32" s="174"/>
    </row>
    <row r="33" spans="9:40" ht="12.75">
      <c r="I33" s="97" t="s">
        <v>85</v>
      </c>
      <c r="J33" s="95" t="s">
        <v>175</v>
      </c>
      <c r="K33" s="95"/>
      <c r="L33" s="95"/>
      <c r="M33" s="95"/>
      <c r="N33" s="95"/>
      <c r="O33" s="95"/>
      <c r="P33" s="95"/>
      <c r="Q33" s="95"/>
      <c r="R33" s="95"/>
      <c r="S33" s="95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174"/>
    </row>
    <row r="34" spans="9:40" ht="12.75">
      <c r="I34" s="98" t="s">
        <v>176</v>
      </c>
      <c r="J34" s="176" t="s">
        <v>177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0"/>
    </row>
  </sheetData>
  <sheetProtection/>
  <mergeCells count="21">
    <mergeCell ref="AI28:AL28"/>
    <mergeCell ref="D17:AW18"/>
    <mergeCell ref="J31:Y31"/>
    <mergeCell ref="AD25:AE25"/>
    <mergeCell ref="BF21:BF22"/>
    <mergeCell ref="BB20:BC21"/>
    <mergeCell ref="BD20:BD22"/>
    <mergeCell ref="A8:N12"/>
    <mergeCell ref="G15:AB15"/>
    <mergeCell ref="A20:A23"/>
    <mergeCell ref="B20:E20"/>
    <mergeCell ref="O20:R20"/>
    <mergeCell ref="BK20:BK22"/>
    <mergeCell ref="BG21:BG22"/>
    <mergeCell ref="BI20:BI22"/>
    <mergeCell ref="BJ20:BJ22"/>
    <mergeCell ref="BE21:BE22"/>
    <mergeCell ref="AM28:AP28"/>
    <mergeCell ref="AQ28:AR28"/>
    <mergeCell ref="BH20:BH22"/>
    <mergeCell ref="BE20:BG20"/>
  </mergeCells>
  <printOptions/>
  <pageMargins left="0.7480314960629921" right="0.7480314960629921" top="0.984251968503937" bottom="0.984251968503937" header="0.5118110236220472" footer="0.5118110236220472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6">
      <selection activeCell="A25" sqref="A25:IV27"/>
    </sheetView>
  </sheetViews>
  <sheetFormatPr defaultColWidth="9.140625" defaultRowHeight="12.75"/>
  <cols>
    <col min="1" max="1" width="8.140625" style="0" customWidth="1"/>
    <col min="2" max="2" width="31.421875" style="0" customWidth="1"/>
    <col min="3" max="3" width="11.28125" style="0" customWidth="1"/>
    <col min="4" max="4" width="7.28125" style="0" customWidth="1"/>
    <col min="5" max="5" width="5.140625" style="0" customWidth="1"/>
    <col min="6" max="6" width="5.00390625" style="0" customWidth="1"/>
    <col min="7" max="7" width="6.8515625" style="0" customWidth="1"/>
    <col min="8" max="8" width="5.7109375" style="0" customWidth="1"/>
    <col min="9" max="9" width="6.7109375" style="0" customWidth="1"/>
    <col min="10" max="10" width="5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5.8515625" style="0" customWidth="1"/>
    <col min="15" max="15" width="6.140625" style="0" customWidth="1"/>
    <col min="16" max="16" width="5.140625" style="0" customWidth="1"/>
    <col min="17" max="17" width="6.00390625" style="0" customWidth="1"/>
    <col min="18" max="18" width="6.28125" style="0" customWidth="1"/>
    <col min="19" max="19" width="6.00390625" style="0" customWidth="1"/>
    <col min="20" max="20" width="5.57421875" style="0" customWidth="1"/>
    <col min="21" max="21" width="6.00390625" style="0" customWidth="1"/>
    <col min="22" max="22" width="8.7109375" style="0" hidden="1" customWidth="1"/>
  </cols>
  <sheetData>
    <row r="1" spans="1:21" ht="12.75">
      <c r="A1" s="300" t="s">
        <v>268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262"/>
      <c r="U1" s="262"/>
    </row>
    <row r="2" spans="1:21" ht="9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</row>
    <row r="3" spans="1:21" ht="24.75" customHeight="1">
      <c r="A3" s="299" t="s">
        <v>0</v>
      </c>
      <c r="B3" s="263" t="s">
        <v>89</v>
      </c>
      <c r="C3" s="266" t="s">
        <v>1</v>
      </c>
      <c r="D3" s="267"/>
      <c r="E3" s="282" t="s">
        <v>90</v>
      </c>
      <c r="F3" s="283"/>
      <c r="G3" s="283"/>
      <c r="H3" s="283"/>
      <c r="I3" s="283"/>
      <c r="J3" s="283"/>
      <c r="K3" s="283"/>
      <c r="L3" s="283"/>
      <c r="M3" s="284"/>
      <c r="N3" s="305" t="s">
        <v>130</v>
      </c>
      <c r="O3" s="305"/>
      <c r="P3" s="305"/>
      <c r="Q3" s="305"/>
      <c r="R3" s="305"/>
      <c r="S3" s="305"/>
      <c r="T3" s="306"/>
      <c r="U3" s="306"/>
    </row>
    <row r="4" spans="1:21" ht="15.75" customHeight="1">
      <c r="A4" s="299"/>
      <c r="B4" s="263"/>
      <c r="C4" s="267"/>
      <c r="D4" s="267"/>
      <c r="E4" s="268" t="s">
        <v>72</v>
      </c>
      <c r="F4" s="264" t="s">
        <v>3</v>
      </c>
      <c r="G4" s="274" t="s">
        <v>91</v>
      </c>
      <c r="H4" s="275"/>
      <c r="I4" s="275"/>
      <c r="J4" s="275"/>
      <c r="K4" s="275"/>
      <c r="L4" s="275"/>
      <c r="M4" s="276"/>
      <c r="N4" s="271" t="s">
        <v>4</v>
      </c>
      <c r="O4" s="271"/>
      <c r="P4" s="271" t="s">
        <v>5</v>
      </c>
      <c r="Q4" s="271"/>
      <c r="R4" s="263" t="s">
        <v>6</v>
      </c>
      <c r="S4" s="263"/>
      <c r="T4" s="263" t="s">
        <v>142</v>
      </c>
      <c r="U4" s="263"/>
    </row>
    <row r="5" spans="1:21" ht="15.75" customHeight="1">
      <c r="A5" s="299"/>
      <c r="B5" s="263"/>
      <c r="C5" s="267"/>
      <c r="D5" s="267"/>
      <c r="E5" s="269"/>
      <c r="F5" s="304"/>
      <c r="G5" s="277"/>
      <c r="H5" s="278"/>
      <c r="I5" s="278"/>
      <c r="J5" s="278"/>
      <c r="K5" s="278"/>
      <c r="L5" s="278"/>
      <c r="M5" s="279"/>
      <c r="N5" s="2" t="s">
        <v>131</v>
      </c>
      <c r="O5" s="2" t="s">
        <v>132</v>
      </c>
      <c r="P5" s="2" t="s">
        <v>133</v>
      </c>
      <c r="Q5" s="2" t="s">
        <v>134</v>
      </c>
      <c r="R5" s="2" t="s">
        <v>135</v>
      </c>
      <c r="S5" s="2" t="s">
        <v>136</v>
      </c>
      <c r="T5" s="2" t="s">
        <v>135</v>
      </c>
      <c r="U5" s="2" t="s">
        <v>136</v>
      </c>
    </row>
    <row r="6" spans="1:21" ht="28.5" customHeight="1">
      <c r="A6" s="299"/>
      <c r="B6" s="263"/>
      <c r="C6" s="280" t="s">
        <v>208</v>
      </c>
      <c r="D6" s="280" t="s">
        <v>98</v>
      </c>
      <c r="E6" s="269"/>
      <c r="F6" s="304"/>
      <c r="G6" s="264" t="s">
        <v>92</v>
      </c>
      <c r="H6" s="307" t="s">
        <v>94</v>
      </c>
      <c r="I6" s="308"/>
      <c r="J6" s="309"/>
      <c r="K6" s="264" t="s">
        <v>95</v>
      </c>
      <c r="L6" s="272" t="s">
        <v>97</v>
      </c>
      <c r="M6" s="273"/>
      <c r="N6" s="191">
        <v>17</v>
      </c>
      <c r="O6" s="191">
        <v>24</v>
      </c>
      <c r="P6" s="191">
        <v>17</v>
      </c>
      <c r="Q6" s="191">
        <v>24</v>
      </c>
      <c r="R6" s="191">
        <v>17</v>
      </c>
      <c r="S6" s="191">
        <v>24</v>
      </c>
      <c r="T6" s="191">
        <v>17</v>
      </c>
      <c r="U6" s="191">
        <v>24</v>
      </c>
    </row>
    <row r="7" spans="1:21" ht="66.75" customHeight="1">
      <c r="A7" s="299"/>
      <c r="B7" s="263"/>
      <c r="C7" s="281"/>
      <c r="D7" s="281"/>
      <c r="E7" s="270"/>
      <c r="F7" s="303"/>
      <c r="G7" s="303"/>
      <c r="H7" s="102" t="s">
        <v>93</v>
      </c>
      <c r="I7" s="12" t="s">
        <v>2</v>
      </c>
      <c r="J7" s="114" t="s">
        <v>191</v>
      </c>
      <c r="K7" s="265"/>
      <c r="L7" s="114" t="s">
        <v>96</v>
      </c>
      <c r="M7" s="132" t="s">
        <v>98</v>
      </c>
      <c r="N7" s="193">
        <v>17</v>
      </c>
      <c r="O7" s="193" t="s">
        <v>192</v>
      </c>
      <c r="P7" s="193"/>
      <c r="Q7" s="193"/>
      <c r="R7" s="193"/>
      <c r="S7" s="193"/>
      <c r="T7" s="193"/>
      <c r="U7" s="193"/>
    </row>
    <row r="8" spans="1:21" ht="13.5" thickBot="1">
      <c r="A8" s="4">
        <v>1</v>
      </c>
      <c r="B8" s="5">
        <v>2</v>
      </c>
      <c r="C8" s="179">
        <v>3</v>
      </c>
      <c r="D8" s="179"/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17</v>
      </c>
      <c r="U8" s="5">
        <v>18</v>
      </c>
    </row>
    <row r="9" spans="1:21" ht="13.5" customHeight="1" thickBot="1">
      <c r="A9" s="115" t="s">
        <v>110</v>
      </c>
      <c r="B9" s="116" t="s">
        <v>7</v>
      </c>
      <c r="C9" s="192" t="s">
        <v>180</v>
      </c>
      <c r="D9" s="192" t="s">
        <v>210</v>
      </c>
      <c r="E9" s="117">
        <f>E10+E23</f>
        <v>1424</v>
      </c>
      <c r="F9" s="117">
        <f aca="true" t="shared" si="0" ref="F9:S9">F10+F23</f>
        <v>20</v>
      </c>
      <c r="G9" s="117">
        <f t="shared" si="0"/>
        <v>1404</v>
      </c>
      <c r="H9" s="117">
        <f t="shared" si="0"/>
        <v>1344</v>
      </c>
      <c r="I9" s="117">
        <f t="shared" si="0"/>
        <v>60</v>
      </c>
      <c r="J9" s="117"/>
      <c r="K9" s="117">
        <f t="shared" si="0"/>
        <v>0</v>
      </c>
      <c r="L9" s="117">
        <f t="shared" si="0"/>
        <v>0</v>
      </c>
      <c r="M9" s="117">
        <f t="shared" si="0"/>
        <v>0</v>
      </c>
      <c r="N9" s="117">
        <f t="shared" si="0"/>
        <v>612</v>
      </c>
      <c r="O9" s="117">
        <f t="shared" si="0"/>
        <v>792</v>
      </c>
      <c r="P9" s="117">
        <f t="shared" si="0"/>
        <v>0</v>
      </c>
      <c r="Q9" s="117">
        <f t="shared" si="0"/>
        <v>0</v>
      </c>
      <c r="R9" s="117">
        <f t="shared" si="0"/>
        <v>0</v>
      </c>
      <c r="S9" s="117">
        <f t="shared" si="0"/>
        <v>0</v>
      </c>
      <c r="T9" s="117">
        <f>T10+T23</f>
        <v>0</v>
      </c>
      <c r="U9" s="117">
        <f>U10+U23</f>
        <v>0</v>
      </c>
    </row>
    <row r="10" spans="1:21" ht="13.5" customHeight="1" thickBot="1">
      <c r="A10" s="115" t="s">
        <v>111</v>
      </c>
      <c r="B10" s="116" t="s">
        <v>112</v>
      </c>
      <c r="C10" s="192" t="s">
        <v>180</v>
      </c>
      <c r="D10" s="192" t="s">
        <v>210</v>
      </c>
      <c r="E10" s="117">
        <f>SUM(F11:G22)</f>
        <v>1196</v>
      </c>
      <c r="F10" s="117">
        <f aca="true" t="shared" si="1" ref="F10:S10">SUM(F11:F22)</f>
        <v>20</v>
      </c>
      <c r="G10" s="117">
        <f t="shared" si="1"/>
        <v>1176</v>
      </c>
      <c r="H10" s="117">
        <f t="shared" si="1"/>
        <v>1116</v>
      </c>
      <c r="I10" s="117">
        <f t="shared" si="1"/>
        <v>60</v>
      </c>
      <c r="J10" s="117"/>
      <c r="K10" s="117">
        <f t="shared" si="1"/>
        <v>0</v>
      </c>
      <c r="L10" s="117">
        <f t="shared" si="1"/>
        <v>0</v>
      </c>
      <c r="M10" s="117">
        <f t="shared" si="1"/>
        <v>0</v>
      </c>
      <c r="N10" s="117">
        <f t="shared" si="1"/>
        <v>510</v>
      </c>
      <c r="O10" s="117">
        <f t="shared" si="1"/>
        <v>666</v>
      </c>
      <c r="P10" s="117">
        <f t="shared" si="1"/>
        <v>0</v>
      </c>
      <c r="Q10" s="117">
        <f t="shared" si="1"/>
        <v>0</v>
      </c>
      <c r="R10" s="117">
        <f t="shared" si="1"/>
        <v>0</v>
      </c>
      <c r="S10" s="117">
        <f t="shared" si="1"/>
        <v>0</v>
      </c>
      <c r="T10" s="117">
        <f>SUM(T11:T22)</f>
        <v>0</v>
      </c>
      <c r="U10" s="117">
        <f>SUM(U11:U22)</f>
        <v>0</v>
      </c>
    </row>
    <row r="11" spans="1:21" ht="12.75">
      <c r="A11" s="110" t="s">
        <v>113</v>
      </c>
      <c r="B11" s="111" t="s">
        <v>103</v>
      </c>
      <c r="C11" s="196" t="s">
        <v>194</v>
      </c>
      <c r="D11" s="196" t="s">
        <v>79</v>
      </c>
      <c r="E11" s="177">
        <f>SUM(G11+F11)</f>
        <v>78</v>
      </c>
      <c r="F11" s="15"/>
      <c r="G11" s="143">
        <f aca="true" t="shared" si="2" ref="G11:G19">H11+M11</f>
        <v>78</v>
      </c>
      <c r="H11" s="141">
        <f>SUM(N11:U11)-I11-J11-K11-L11</f>
        <v>78</v>
      </c>
      <c r="I11" s="8"/>
      <c r="J11" s="14"/>
      <c r="K11" s="14"/>
      <c r="L11" s="14"/>
      <c r="M11" s="13"/>
      <c r="N11" s="139">
        <v>34</v>
      </c>
      <c r="O11" s="140">
        <v>44</v>
      </c>
      <c r="P11" s="9"/>
      <c r="Q11" s="106"/>
      <c r="R11" s="9"/>
      <c r="S11" s="9"/>
      <c r="T11" s="9"/>
      <c r="U11" s="9"/>
    </row>
    <row r="12" spans="1:21" ht="12.75">
      <c r="A12" s="110" t="s">
        <v>114</v>
      </c>
      <c r="B12" s="6" t="s">
        <v>104</v>
      </c>
      <c r="C12" s="197" t="s">
        <v>195</v>
      </c>
      <c r="D12" s="197"/>
      <c r="E12" s="177">
        <f aca="true" t="shared" si="3" ref="E12:E22">SUM(G12+F12)</f>
        <v>117</v>
      </c>
      <c r="F12" s="15"/>
      <c r="G12" s="143">
        <f t="shared" si="2"/>
        <v>117</v>
      </c>
      <c r="H12" s="141">
        <f aca="true" t="shared" si="4" ref="H12:H22">SUM(N12:U12)-I12-J12-K12</f>
        <v>117</v>
      </c>
      <c r="I12" s="14"/>
      <c r="J12" s="14"/>
      <c r="K12" s="14"/>
      <c r="L12" s="14"/>
      <c r="M12" s="14"/>
      <c r="N12" s="141">
        <v>51</v>
      </c>
      <c r="O12" s="142">
        <v>66</v>
      </c>
      <c r="P12" s="9"/>
      <c r="Q12" s="9"/>
      <c r="R12" s="9"/>
      <c r="S12" s="138"/>
      <c r="T12" s="9"/>
      <c r="U12" s="138"/>
    </row>
    <row r="13" spans="1:21" ht="12.75">
      <c r="A13" s="110" t="s">
        <v>137</v>
      </c>
      <c r="B13" s="6" t="s">
        <v>105</v>
      </c>
      <c r="C13" s="197" t="s">
        <v>195</v>
      </c>
      <c r="D13" s="197"/>
      <c r="E13" s="177">
        <f t="shared" si="3"/>
        <v>117</v>
      </c>
      <c r="F13" s="15"/>
      <c r="G13" s="143">
        <f t="shared" si="2"/>
        <v>117</v>
      </c>
      <c r="H13" s="141">
        <f t="shared" si="4"/>
        <v>117</v>
      </c>
      <c r="I13" s="14"/>
      <c r="J13" s="14"/>
      <c r="K13" s="14"/>
      <c r="L13" s="14"/>
      <c r="M13" s="13"/>
      <c r="N13" s="141">
        <v>51</v>
      </c>
      <c r="O13" s="142">
        <v>66</v>
      </c>
      <c r="P13" s="9"/>
      <c r="Q13" s="9"/>
      <c r="R13" s="9"/>
      <c r="S13" s="138"/>
      <c r="T13" s="9"/>
      <c r="U13" s="138"/>
    </row>
    <row r="14" spans="1:21" ht="15.75" customHeight="1">
      <c r="A14" s="110" t="s">
        <v>138</v>
      </c>
      <c r="B14" s="6" t="s">
        <v>106</v>
      </c>
      <c r="C14" s="196" t="s">
        <v>194</v>
      </c>
      <c r="D14" s="196" t="s">
        <v>79</v>
      </c>
      <c r="E14" s="177">
        <f t="shared" si="3"/>
        <v>234</v>
      </c>
      <c r="F14" s="15"/>
      <c r="G14" s="143">
        <f t="shared" si="2"/>
        <v>234</v>
      </c>
      <c r="H14" s="141">
        <f t="shared" si="4"/>
        <v>234</v>
      </c>
      <c r="I14" s="14"/>
      <c r="J14" s="14"/>
      <c r="K14" s="14"/>
      <c r="L14" s="14"/>
      <c r="M14" s="14"/>
      <c r="N14" s="141">
        <v>102</v>
      </c>
      <c r="O14" s="143">
        <v>132</v>
      </c>
      <c r="P14" s="9"/>
      <c r="Q14" s="106"/>
      <c r="R14" s="9"/>
      <c r="S14" s="138"/>
      <c r="T14" s="9"/>
      <c r="U14" s="138"/>
    </row>
    <row r="15" spans="1:21" ht="12.75">
      <c r="A15" s="110" t="s">
        <v>115</v>
      </c>
      <c r="B15" s="6" t="s">
        <v>32</v>
      </c>
      <c r="C15" s="197" t="s">
        <v>195</v>
      </c>
      <c r="D15" s="197"/>
      <c r="E15" s="177">
        <f t="shared" si="3"/>
        <v>78</v>
      </c>
      <c r="F15" s="15"/>
      <c r="G15" s="143">
        <f t="shared" si="2"/>
        <v>78</v>
      </c>
      <c r="H15" s="141">
        <f t="shared" si="4"/>
        <v>78</v>
      </c>
      <c r="I15" s="14"/>
      <c r="J15" s="14"/>
      <c r="K15" s="14"/>
      <c r="L15" s="14"/>
      <c r="M15" s="14"/>
      <c r="N15" s="141">
        <v>34</v>
      </c>
      <c r="O15" s="142">
        <v>44</v>
      </c>
      <c r="P15" s="9"/>
      <c r="Q15" s="9"/>
      <c r="R15" s="9"/>
      <c r="S15" s="138"/>
      <c r="T15" s="9"/>
      <c r="U15" s="138"/>
    </row>
    <row r="16" spans="1:21" ht="12.75">
      <c r="A16" s="110" t="s">
        <v>116</v>
      </c>
      <c r="B16" s="6" t="s">
        <v>20</v>
      </c>
      <c r="C16" s="197" t="s">
        <v>195</v>
      </c>
      <c r="D16" s="197"/>
      <c r="E16" s="177">
        <f t="shared" si="3"/>
        <v>117</v>
      </c>
      <c r="F16" s="15"/>
      <c r="G16" s="143">
        <f t="shared" si="2"/>
        <v>117</v>
      </c>
      <c r="H16" s="141">
        <f t="shared" si="4"/>
        <v>117</v>
      </c>
      <c r="I16" s="14"/>
      <c r="J16" s="14"/>
      <c r="K16" s="14"/>
      <c r="L16" s="14"/>
      <c r="M16" s="14"/>
      <c r="N16" s="141">
        <v>51</v>
      </c>
      <c r="O16" s="198">
        <v>66</v>
      </c>
      <c r="P16" s="9"/>
      <c r="Q16" s="9"/>
      <c r="R16" s="9"/>
      <c r="S16" s="138"/>
      <c r="T16" s="9"/>
      <c r="U16" s="138"/>
    </row>
    <row r="17" spans="1:21" ht="15" customHeight="1">
      <c r="A17" s="110" t="s">
        <v>117</v>
      </c>
      <c r="B17" s="6" t="s">
        <v>107</v>
      </c>
      <c r="C17" s="197" t="s">
        <v>195</v>
      </c>
      <c r="D17" s="197"/>
      <c r="E17" s="177">
        <f t="shared" si="3"/>
        <v>70</v>
      </c>
      <c r="F17" s="15"/>
      <c r="G17" s="143">
        <f t="shared" si="2"/>
        <v>70</v>
      </c>
      <c r="H17" s="141">
        <f t="shared" si="4"/>
        <v>70</v>
      </c>
      <c r="I17" s="14"/>
      <c r="J17" s="14"/>
      <c r="K17" s="14"/>
      <c r="L17" s="14"/>
      <c r="M17" s="14"/>
      <c r="N17" s="141">
        <v>34</v>
      </c>
      <c r="O17" s="142">
        <v>36</v>
      </c>
      <c r="P17" s="9"/>
      <c r="Q17" s="9"/>
      <c r="R17" s="9"/>
      <c r="S17" s="138"/>
      <c r="T17" s="9"/>
      <c r="U17" s="138"/>
    </row>
    <row r="18" spans="1:21" ht="12.75">
      <c r="A18" s="110" t="s">
        <v>118</v>
      </c>
      <c r="B18" s="112" t="s">
        <v>86</v>
      </c>
      <c r="C18" s="197" t="s">
        <v>195</v>
      </c>
      <c r="D18" s="197"/>
      <c r="E18" s="177">
        <f t="shared" si="3"/>
        <v>36</v>
      </c>
      <c r="F18" s="15"/>
      <c r="G18" s="143">
        <f t="shared" si="2"/>
        <v>36</v>
      </c>
      <c r="H18" s="141">
        <f t="shared" si="4"/>
        <v>36</v>
      </c>
      <c r="I18" s="14"/>
      <c r="J18" s="14"/>
      <c r="K18" s="14"/>
      <c r="L18" s="14"/>
      <c r="M18" s="14"/>
      <c r="N18" s="141"/>
      <c r="O18" s="142">
        <v>36</v>
      </c>
      <c r="P18" s="106"/>
      <c r="Q18" s="9"/>
      <c r="R18" s="9"/>
      <c r="S18" s="138"/>
      <c r="T18" s="9"/>
      <c r="U18" s="138"/>
    </row>
    <row r="19" spans="1:21" ht="12.75">
      <c r="A19" s="110"/>
      <c r="B19" s="6" t="s">
        <v>108</v>
      </c>
      <c r="C19" s="197"/>
      <c r="D19" s="197"/>
      <c r="E19" s="177">
        <f t="shared" si="3"/>
        <v>20</v>
      </c>
      <c r="F19" s="8">
        <v>20</v>
      </c>
      <c r="G19" s="143">
        <f t="shared" si="2"/>
        <v>0</v>
      </c>
      <c r="H19" s="141">
        <f t="shared" si="4"/>
        <v>0</v>
      </c>
      <c r="I19" s="14"/>
      <c r="J19" s="14"/>
      <c r="K19" s="14"/>
      <c r="L19" s="14"/>
      <c r="M19" s="14"/>
      <c r="N19" s="141"/>
      <c r="O19" s="198"/>
      <c r="P19" s="9"/>
      <c r="Q19" s="9"/>
      <c r="R19" s="9"/>
      <c r="S19" s="138"/>
      <c r="T19" s="9"/>
      <c r="U19" s="138"/>
    </row>
    <row r="20" spans="1:21" ht="12.75">
      <c r="A20" s="110" t="s">
        <v>129</v>
      </c>
      <c r="B20" s="111" t="s">
        <v>124</v>
      </c>
      <c r="C20" s="197" t="s">
        <v>195</v>
      </c>
      <c r="D20" s="197"/>
      <c r="E20" s="177">
        <f t="shared" si="3"/>
        <v>95</v>
      </c>
      <c r="F20" s="15"/>
      <c r="G20" s="143">
        <f>H20+I20</f>
        <v>95</v>
      </c>
      <c r="H20" s="141">
        <f t="shared" si="4"/>
        <v>55</v>
      </c>
      <c r="I20" s="141">
        <v>40</v>
      </c>
      <c r="J20" s="14"/>
      <c r="K20" s="14"/>
      <c r="L20" s="14"/>
      <c r="M20" s="14"/>
      <c r="N20" s="141">
        <v>51</v>
      </c>
      <c r="O20" s="142">
        <v>44</v>
      </c>
      <c r="P20" s="9"/>
      <c r="Q20" s="9"/>
      <c r="R20" s="9"/>
      <c r="S20" s="138"/>
      <c r="T20" s="9"/>
      <c r="U20" s="138"/>
    </row>
    <row r="21" spans="1:21" ht="12.75">
      <c r="A21" s="110" t="s">
        <v>139</v>
      </c>
      <c r="B21" s="6" t="s">
        <v>193</v>
      </c>
      <c r="C21" s="197" t="s">
        <v>194</v>
      </c>
      <c r="D21" s="196" t="s">
        <v>79</v>
      </c>
      <c r="E21" s="177">
        <f t="shared" si="3"/>
        <v>190</v>
      </c>
      <c r="F21" s="15"/>
      <c r="G21" s="143">
        <f>H21+I21</f>
        <v>190</v>
      </c>
      <c r="H21" s="141">
        <f t="shared" si="4"/>
        <v>170</v>
      </c>
      <c r="I21" s="141">
        <v>20</v>
      </c>
      <c r="J21" s="14"/>
      <c r="K21" s="14"/>
      <c r="L21" s="14"/>
      <c r="M21" s="14"/>
      <c r="N21" s="141">
        <v>102</v>
      </c>
      <c r="O21" s="143">
        <v>88</v>
      </c>
      <c r="P21" s="106"/>
      <c r="Q21" s="9"/>
      <c r="R21" s="9"/>
      <c r="S21" s="138"/>
      <c r="T21" s="9"/>
      <c r="U21" s="138"/>
    </row>
    <row r="22" spans="1:21" ht="12.75">
      <c r="A22" s="110" t="s">
        <v>119</v>
      </c>
      <c r="B22" s="6" t="s">
        <v>120</v>
      </c>
      <c r="C22" s="197" t="s">
        <v>195</v>
      </c>
      <c r="D22" s="197"/>
      <c r="E22" s="177">
        <f t="shared" si="3"/>
        <v>44</v>
      </c>
      <c r="F22" s="15"/>
      <c r="G22" s="143">
        <f>H22+I22</f>
        <v>44</v>
      </c>
      <c r="H22" s="141">
        <f t="shared" si="4"/>
        <v>44</v>
      </c>
      <c r="I22" s="14"/>
      <c r="J22" s="14"/>
      <c r="K22" s="14"/>
      <c r="L22" s="14"/>
      <c r="M22" s="14"/>
      <c r="N22" s="141"/>
      <c r="O22" s="142">
        <v>44</v>
      </c>
      <c r="P22" s="9"/>
      <c r="Q22" s="106"/>
      <c r="R22" s="9"/>
      <c r="S22" s="138"/>
      <c r="T22" s="9"/>
      <c r="U22" s="138"/>
    </row>
    <row r="23" spans="1:21" ht="13.5" thickBot="1">
      <c r="A23" s="120" t="s">
        <v>121</v>
      </c>
      <c r="B23" s="121" t="s">
        <v>122</v>
      </c>
      <c r="C23" s="178"/>
      <c r="D23" s="178"/>
      <c r="E23" s="122">
        <f>E24</f>
        <v>228</v>
      </c>
      <c r="F23" s="118"/>
      <c r="G23" s="118">
        <f>SUM(H23:M23)</f>
        <v>228</v>
      </c>
      <c r="H23" s="118">
        <f>SUM(N23:S23)-I23</f>
        <v>228</v>
      </c>
      <c r="I23" s="123"/>
      <c r="J23" s="123"/>
      <c r="K23" s="123"/>
      <c r="L23" s="123"/>
      <c r="M23" s="123"/>
      <c r="N23" s="122">
        <f aca="true" t="shared" si="5" ref="N23:U23">N24</f>
        <v>102</v>
      </c>
      <c r="O23" s="122">
        <f t="shared" si="5"/>
        <v>126</v>
      </c>
      <c r="P23" s="122">
        <f t="shared" si="5"/>
        <v>0</v>
      </c>
      <c r="Q23" s="122">
        <f t="shared" si="5"/>
        <v>0</v>
      </c>
      <c r="R23" s="122">
        <f t="shared" si="5"/>
        <v>0</v>
      </c>
      <c r="S23" s="122">
        <f t="shared" si="5"/>
        <v>0</v>
      </c>
      <c r="T23" s="122">
        <f t="shared" si="5"/>
        <v>0</v>
      </c>
      <c r="U23" s="122">
        <f t="shared" si="5"/>
        <v>0</v>
      </c>
    </row>
    <row r="24" spans="1:21" ht="20.25" customHeight="1">
      <c r="A24" s="124" t="s">
        <v>128</v>
      </c>
      <c r="B24" s="125" t="s">
        <v>123</v>
      </c>
      <c r="C24" s="136"/>
      <c r="D24" s="136"/>
      <c r="E24" s="117">
        <f>SUM(E25:E27)</f>
        <v>228</v>
      </c>
      <c r="F24" s="126"/>
      <c r="G24" s="118">
        <f>SUM(H24:M24)</f>
        <v>228</v>
      </c>
      <c r="H24" s="119">
        <f>SUM(N24:S24)-I24</f>
        <v>228</v>
      </c>
      <c r="I24" s="127"/>
      <c r="J24" s="127"/>
      <c r="K24" s="127"/>
      <c r="L24" s="127"/>
      <c r="M24" s="127"/>
      <c r="N24" s="117">
        <f aca="true" t="shared" si="6" ref="N24:U24">SUM(N25:N27)</f>
        <v>102</v>
      </c>
      <c r="O24" s="117">
        <f t="shared" si="6"/>
        <v>126</v>
      </c>
      <c r="P24" s="117">
        <f t="shared" si="6"/>
        <v>0</v>
      </c>
      <c r="Q24" s="117">
        <f t="shared" si="6"/>
        <v>0</v>
      </c>
      <c r="R24" s="117">
        <f t="shared" si="6"/>
        <v>0</v>
      </c>
      <c r="S24" s="117">
        <f t="shared" si="6"/>
        <v>0</v>
      </c>
      <c r="T24" s="117">
        <f t="shared" si="6"/>
        <v>0</v>
      </c>
      <c r="U24" s="117">
        <f t="shared" si="6"/>
        <v>0</v>
      </c>
    </row>
    <row r="25" spans="1:21" ht="12.75" hidden="1">
      <c r="A25" s="113" t="s">
        <v>125</v>
      </c>
      <c r="B25" s="6" t="s">
        <v>109</v>
      </c>
      <c r="C25" s="196" t="s">
        <v>198</v>
      </c>
      <c r="D25" s="196"/>
      <c r="E25" s="177">
        <f aca="true" t="shared" si="7" ref="E25:E37">SUM(G25+F25)</f>
        <v>39</v>
      </c>
      <c r="F25" s="15"/>
      <c r="G25" s="143">
        <f>H25+M25</f>
        <v>39</v>
      </c>
      <c r="H25" s="141">
        <f>SUM(N25:U25)-I25-J25-K25</f>
        <v>39</v>
      </c>
      <c r="I25" s="14"/>
      <c r="J25" s="14"/>
      <c r="K25" s="14"/>
      <c r="L25" s="14"/>
      <c r="M25" s="13"/>
      <c r="N25" s="139">
        <v>17</v>
      </c>
      <c r="O25" s="139">
        <v>22</v>
      </c>
      <c r="P25" s="9"/>
      <c r="Q25" s="9"/>
      <c r="R25" s="9"/>
      <c r="S25" s="138"/>
      <c r="T25" s="9"/>
      <c r="U25" s="138"/>
    </row>
    <row r="26" spans="1:21" ht="18.75" customHeight="1" hidden="1">
      <c r="A26" s="113" t="s">
        <v>126</v>
      </c>
      <c r="B26" s="7" t="s">
        <v>196</v>
      </c>
      <c r="C26" s="197" t="s">
        <v>195</v>
      </c>
      <c r="D26" s="197"/>
      <c r="E26" s="177">
        <f t="shared" si="7"/>
        <v>100</v>
      </c>
      <c r="F26" s="15"/>
      <c r="G26" s="143">
        <f>H26+M26</f>
        <v>100</v>
      </c>
      <c r="H26" s="141">
        <f>SUM(N26:U26)-I26-J26-K26</f>
        <v>100</v>
      </c>
      <c r="I26" s="14"/>
      <c r="J26" s="14"/>
      <c r="K26" s="14"/>
      <c r="L26" s="14"/>
      <c r="M26" s="13"/>
      <c r="N26" s="141">
        <v>34</v>
      </c>
      <c r="O26" s="142">
        <v>66</v>
      </c>
      <c r="P26" s="9"/>
      <c r="Q26" s="9"/>
      <c r="R26" s="9"/>
      <c r="S26" s="138"/>
      <c r="T26" s="9"/>
      <c r="U26" s="138"/>
    </row>
    <row r="27" spans="1:21" ht="20.25" customHeight="1" hidden="1">
      <c r="A27" s="113" t="s">
        <v>127</v>
      </c>
      <c r="B27" s="7" t="s">
        <v>197</v>
      </c>
      <c r="C27" s="197" t="s">
        <v>195</v>
      </c>
      <c r="D27" s="197"/>
      <c r="E27" s="177">
        <f t="shared" si="7"/>
        <v>89</v>
      </c>
      <c r="F27" s="15"/>
      <c r="G27" s="143">
        <f>H27+M27</f>
        <v>89</v>
      </c>
      <c r="H27" s="141">
        <f>SUM(N27:U27)-I27-J27-K27</f>
        <v>89</v>
      </c>
      <c r="I27" s="14"/>
      <c r="J27" s="14"/>
      <c r="K27" s="14"/>
      <c r="L27" s="14"/>
      <c r="M27" s="13"/>
      <c r="N27" s="141">
        <v>51</v>
      </c>
      <c r="O27" s="142">
        <v>38</v>
      </c>
      <c r="P27" s="9"/>
      <c r="Q27" s="9"/>
      <c r="R27" s="9"/>
      <c r="S27" s="138"/>
      <c r="T27" s="9"/>
      <c r="U27" s="138"/>
    </row>
    <row r="28" spans="1:21" ht="24" customHeight="1">
      <c r="A28" s="118" t="s">
        <v>8</v>
      </c>
      <c r="B28" s="187" t="s">
        <v>144</v>
      </c>
      <c r="C28" s="192" t="s">
        <v>211</v>
      </c>
      <c r="D28" s="204"/>
      <c r="E28" s="129">
        <f aca="true" t="shared" si="8" ref="E28:U28">SUM(E29:E32)</f>
        <v>452</v>
      </c>
      <c r="F28" s="129">
        <f t="shared" si="8"/>
        <v>0</v>
      </c>
      <c r="G28" s="129">
        <f t="shared" si="8"/>
        <v>452</v>
      </c>
      <c r="H28" s="129">
        <f t="shared" si="8"/>
        <v>452</v>
      </c>
      <c r="I28" s="129">
        <f t="shared" si="8"/>
        <v>0</v>
      </c>
      <c r="J28" s="129">
        <f t="shared" si="8"/>
        <v>0</v>
      </c>
      <c r="K28" s="129">
        <f t="shared" si="8"/>
        <v>0</v>
      </c>
      <c r="L28" s="129">
        <f t="shared" si="8"/>
        <v>0</v>
      </c>
      <c r="M28" s="129">
        <f t="shared" si="8"/>
        <v>0</v>
      </c>
      <c r="N28" s="129">
        <f t="shared" si="8"/>
        <v>0</v>
      </c>
      <c r="O28" s="129">
        <f t="shared" si="8"/>
        <v>0</v>
      </c>
      <c r="P28" s="129">
        <f t="shared" si="8"/>
        <v>64</v>
      </c>
      <c r="Q28" s="129">
        <f t="shared" si="8"/>
        <v>140</v>
      </c>
      <c r="R28" s="129">
        <f t="shared" si="8"/>
        <v>112</v>
      </c>
      <c r="S28" s="129">
        <f t="shared" si="8"/>
        <v>64</v>
      </c>
      <c r="T28" s="129">
        <f t="shared" si="8"/>
        <v>72</v>
      </c>
      <c r="U28" s="129">
        <f t="shared" si="8"/>
        <v>0</v>
      </c>
    </row>
    <row r="29" spans="1:21" ht="12.75">
      <c r="A29" s="8" t="s">
        <v>33</v>
      </c>
      <c r="B29" s="144" t="s">
        <v>143</v>
      </c>
      <c r="C29" s="201" t="s">
        <v>200</v>
      </c>
      <c r="D29" s="201"/>
      <c r="E29" s="177">
        <f t="shared" si="7"/>
        <v>48</v>
      </c>
      <c r="F29" s="15"/>
      <c r="G29" s="143">
        <f>H29+I29</f>
        <v>48</v>
      </c>
      <c r="H29" s="141">
        <f>SUM(N29:U29)-I29-J29-K29</f>
        <v>48</v>
      </c>
      <c r="I29" s="14"/>
      <c r="J29" s="14"/>
      <c r="K29" s="14"/>
      <c r="L29" s="14"/>
      <c r="M29" s="13"/>
      <c r="N29" s="9"/>
      <c r="O29" s="9"/>
      <c r="P29" s="155"/>
      <c r="Q29" s="155"/>
      <c r="R29" s="142">
        <v>48</v>
      </c>
      <c r="S29" s="155"/>
      <c r="T29" s="155"/>
      <c r="U29" s="155"/>
    </row>
    <row r="30" spans="1:21" ht="12.75">
      <c r="A30" s="8" t="s">
        <v>34</v>
      </c>
      <c r="B30" s="144" t="s">
        <v>32</v>
      </c>
      <c r="C30" s="201" t="s">
        <v>201</v>
      </c>
      <c r="D30" s="201"/>
      <c r="E30" s="177">
        <f t="shared" si="7"/>
        <v>48</v>
      </c>
      <c r="F30" s="15"/>
      <c r="G30" s="143">
        <f>H30+M30</f>
        <v>48</v>
      </c>
      <c r="H30" s="141">
        <f aca="true" t="shared" si="9" ref="H30:H37">SUM(N30:U30)-I30-J30-K30</f>
        <v>48</v>
      </c>
      <c r="I30" s="14"/>
      <c r="J30" s="14"/>
      <c r="K30" s="14"/>
      <c r="L30" s="14"/>
      <c r="M30" s="13"/>
      <c r="N30" s="9"/>
      <c r="O30" s="9"/>
      <c r="P30" s="155"/>
      <c r="Q30" s="142">
        <v>48</v>
      </c>
      <c r="R30" s="155"/>
      <c r="S30" s="155"/>
      <c r="T30" s="155"/>
      <c r="U30" s="155"/>
    </row>
    <row r="31" spans="1:21" s="1" customFormat="1" ht="24">
      <c r="A31" s="8" t="s">
        <v>35</v>
      </c>
      <c r="B31" s="147" t="s">
        <v>88</v>
      </c>
      <c r="C31" s="201" t="s">
        <v>202</v>
      </c>
      <c r="D31" s="201"/>
      <c r="E31" s="177">
        <f t="shared" si="7"/>
        <v>178</v>
      </c>
      <c r="F31" s="15"/>
      <c r="G31" s="143">
        <f>H31+I31</f>
        <v>178</v>
      </c>
      <c r="H31" s="141">
        <f t="shared" si="9"/>
        <v>178</v>
      </c>
      <c r="I31" s="14"/>
      <c r="J31" s="14"/>
      <c r="K31" s="14"/>
      <c r="L31" s="14"/>
      <c r="M31" s="13"/>
      <c r="N31" s="9"/>
      <c r="O31" s="9"/>
      <c r="P31" s="155">
        <v>32</v>
      </c>
      <c r="Q31" s="155">
        <v>46</v>
      </c>
      <c r="R31" s="155">
        <v>32</v>
      </c>
      <c r="S31" s="155">
        <v>32</v>
      </c>
      <c r="T31" s="142">
        <v>36</v>
      </c>
      <c r="U31" s="155"/>
    </row>
    <row r="32" spans="1:21" s="1" customFormat="1" ht="12.75">
      <c r="A32" s="8" t="s">
        <v>36</v>
      </c>
      <c r="B32" s="144" t="s">
        <v>20</v>
      </c>
      <c r="C32" s="201" t="s">
        <v>202</v>
      </c>
      <c r="D32" s="10"/>
      <c r="E32" s="177">
        <f t="shared" si="7"/>
        <v>178</v>
      </c>
      <c r="F32" s="15"/>
      <c r="G32" s="143">
        <f>H32+I32</f>
        <v>178</v>
      </c>
      <c r="H32" s="141">
        <f t="shared" si="9"/>
        <v>178</v>
      </c>
      <c r="I32" s="14"/>
      <c r="J32" s="14"/>
      <c r="K32" s="14"/>
      <c r="L32" s="14"/>
      <c r="M32" s="13"/>
      <c r="N32" s="9"/>
      <c r="O32" s="9"/>
      <c r="P32" s="155">
        <v>32</v>
      </c>
      <c r="Q32" s="155">
        <v>46</v>
      </c>
      <c r="R32" s="155">
        <v>32</v>
      </c>
      <c r="S32" s="155">
        <v>32</v>
      </c>
      <c r="T32" s="155">
        <v>36</v>
      </c>
      <c r="U32" s="155"/>
    </row>
    <row r="33" spans="1:21" s="1" customFormat="1" ht="24" customHeight="1">
      <c r="A33" s="188" t="s">
        <v>145</v>
      </c>
      <c r="B33" s="189" t="s">
        <v>146</v>
      </c>
      <c r="C33" s="192" t="s">
        <v>211</v>
      </c>
      <c r="D33" s="192"/>
      <c r="E33" s="117">
        <f aca="true" t="shared" si="10" ref="E33:U33">SUM(E34:E37)</f>
        <v>206</v>
      </c>
      <c r="F33" s="117">
        <f t="shared" si="10"/>
        <v>0</v>
      </c>
      <c r="G33" s="117">
        <f t="shared" si="10"/>
        <v>206</v>
      </c>
      <c r="H33" s="117">
        <f t="shared" si="10"/>
        <v>206</v>
      </c>
      <c r="I33" s="117">
        <f t="shared" si="10"/>
        <v>0</v>
      </c>
      <c r="J33" s="117">
        <f t="shared" si="10"/>
        <v>0</v>
      </c>
      <c r="K33" s="117">
        <f t="shared" si="10"/>
        <v>0</v>
      </c>
      <c r="L33" s="117">
        <f t="shared" si="10"/>
        <v>0</v>
      </c>
      <c r="M33" s="117">
        <f t="shared" si="10"/>
        <v>0</v>
      </c>
      <c r="N33" s="117">
        <f t="shared" si="10"/>
        <v>0</v>
      </c>
      <c r="O33" s="117">
        <f t="shared" si="10"/>
        <v>0</v>
      </c>
      <c r="P33" s="117">
        <f t="shared" si="10"/>
        <v>126</v>
      </c>
      <c r="Q33" s="117">
        <f t="shared" si="10"/>
        <v>80</v>
      </c>
      <c r="R33" s="117">
        <f t="shared" si="10"/>
        <v>0</v>
      </c>
      <c r="S33" s="117">
        <f t="shared" si="10"/>
        <v>0</v>
      </c>
      <c r="T33" s="117">
        <f t="shared" si="10"/>
        <v>0</v>
      </c>
      <c r="U33" s="117">
        <f t="shared" si="10"/>
        <v>0</v>
      </c>
    </row>
    <row r="34" spans="1:21" s="1" customFormat="1" ht="12.75">
      <c r="A34" s="146" t="s">
        <v>147</v>
      </c>
      <c r="B34" s="144" t="s">
        <v>106</v>
      </c>
      <c r="C34" s="201" t="s">
        <v>199</v>
      </c>
      <c r="D34" s="201"/>
      <c r="E34" s="177">
        <f t="shared" si="7"/>
        <v>106</v>
      </c>
      <c r="F34" s="15"/>
      <c r="G34" s="143">
        <f>H34+M34</f>
        <v>106</v>
      </c>
      <c r="H34" s="141">
        <f t="shared" si="9"/>
        <v>106</v>
      </c>
      <c r="I34" s="14"/>
      <c r="J34" s="14"/>
      <c r="K34" s="13"/>
      <c r="L34" s="13"/>
      <c r="M34" s="13"/>
      <c r="N34" s="9"/>
      <c r="O34" s="9"/>
      <c r="P34" s="155">
        <v>62</v>
      </c>
      <c r="Q34" s="142">
        <v>44</v>
      </c>
      <c r="R34" s="155"/>
      <c r="S34" s="155"/>
      <c r="T34" s="155"/>
      <c r="U34" s="148"/>
    </row>
    <row r="35" spans="1:21" s="1" customFormat="1" ht="24">
      <c r="A35" s="146" t="s">
        <v>148</v>
      </c>
      <c r="B35" s="147" t="s">
        <v>163</v>
      </c>
      <c r="C35" s="201" t="s">
        <v>203</v>
      </c>
      <c r="D35" s="201"/>
      <c r="E35" s="177">
        <f t="shared" si="7"/>
        <v>64</v>
      </c>
      <c r="F35" s="15"/>
      <c r="G35" s="143">
        <f>H35+M35</f>
        <v>64</v>
      </c>
      <c r="H35" s="141">
        <f t="shared" si="9"/>
        <v>64</v>
      </c>
      <c r="I35" s="14"/>
      <c r="J35" s="14"/>
      <c r="K35" s="13"/>
      <c r="L35" s="13"/>
      <c r="M35" s="13"/>
      <c r="N35" s="9"/>
      <c r="O35" s="9"/>
      <c r="P35" s="142">
        <v>64</v>
      </c>
      <c r="Q35" s="155"/>
      <c r="R35" s="155"/>
      <c r="S35" s="155"/>
      <c r="T35" s="155"/>
      <c r="U35" s="148"/>
    </row>
    <row r="36" spans="1:21" s="1" customFormat="1" ht="24">
      <c r="A36" s="146" t="s">
        <v>214</v>
      </c>
      <c r="B36" s="147" t="s">
        <v>215</v>
      </c>
      <c r="C36" s="201" t="s">
        <v>199</v>
      </c>
      <c r="D36" s="201"/>
      <c r="E36" s="177">
        <f>SUM(G36+F36)</f>
        <v>36</v>
      </c>
      <c r="F36" s="15"/>
      <c r="G36" s="143">
        <f>H36+M36</f>
        <v>36</v>
      </c>
      <c r="H36" s="141">
        <f>SUM(N36:U36)-I36-J36-K36</f>
        <v>36</v>
      </c>
      <c r="I36" s="14"/>
      <c r="J36" s="14"/>
      <c r="K36" s="13"/>
      <c r="L36" s="13"/>
      <c r="M36" s="13"/>
      <c r="N36" s="9"/>
      <c r="O36" s="9"/>
      <c r="P36" s="155"/>
      <c r="Q36" s="142">
        <v>36</v>
      </c>
      <c r="R36" s="155"/>
      <c r="S36" s="155"/>
      <c r="T36" s="155"/>
      <c r="U36" s="148"/>
    </row>
    <row r="37" spans="1:21" s="1" customFormat="1" ht="12.75">
      <c r="A37" s="103" t="s">
        <v>101</v>
      </c>
      <c r="B37" s="104" t="s">
        <v>99</v>
      </c>
      <c r="C37" s="180"/>
      <c r="D37" s="180"/>
      <c r="E37" s="181">
        <f t="shared" si="7"/>
        <v>0</v>
      </c>
      <c r="F37" s="182"/>
      <c r="G37" s="183">
        <f>H37+M37</f>
        <v>0</v>
      </c>
      <c r="H37" s="184">
        <f t="shared" si="9"/>
        <v>0</v>
      </c>
      <c r="I37" s="185"/>
      <c r="J37" s="185"/>
      <c r="K37" s="185"/>
      <c r="L37" s="185"/>
      <c r="M37" s="185"/>
      <c r="N37" s="186"/>
      <c r="O37" s="186"/>
      <c r="P37" s="186"/>
      <c r="Q37" s="186"/>
      <c r="R37" s="186"/>
      <c r="S37" s="186"/>
      <c r="T37" s="186"/>
      <c r="U37" s="186"/>
    </row>
    <row r="38" spans="1:21" s="1" customFormat="1" ht="12.75" hidden="1">
      <c r="A38" s="3" t="s">
        <v>100</v>
      </c>
      <c r="B38" s="101"/>
      <c r="C38" s="101"/>
      <c r="D38" s="101"/>
      <c r="E38" s="8">
        <f>SUM(F38+G38)</f>
        <v>0</v>
      </c>
      <c r="F38" s="8"/>
      <c r="G38" s="3">
        <f>SUM(H38:M38)</f>
        <v>0</v>
      </c>
      <c r="H38" s="8">
        <f>N38+O38+P38+Q38+R38+S38-I38</f>
        <v>0</v>
      </c>
      <c r="I38" s="14"/>
      <c r="J38" s="14"/>
      <c r="K38" s="14"/>
      <c r="L38" s="14"/>
      <c r="M38" s="14"/>
      <c r="N38" s="8"/>
      <c r="O38" s="8"/>
      <c r="P38" s="8"/>
      <c r="Q38" s="8"/>
      <c r="R38" s="8"/>
      <c r="S38" s="8"/>
      <c r="T38" s="8"/>
      <c r="U38" s="8"/>
    </row>
    <row r="39" spans="1:21" s="1" customFormat="1" ht="12.75" customHeight="1">
      <c r="A39" s="188" t="s">
        <v>8</v>
      </c>
      <c r="B39" s="190" t="s">
        <v>149</v>
      </c>
      <c r="C39" s="192" t="s">
        <v>262</v>
      </c>
      <c r="D39" s="192" t="s">
        <v>210</v>
      </c>
      <c r="E39" s="117">
        <f aca="true" t="shared" si="11" ref="E39:U39">SUM(E40:E50)</f>
        <v>904</v>
      </c>
      <c r="F39" s="117">
        <f t="shared" si="11"/>
        <v>0</v>
      </c>
      <c r="G39" s="117">
        <f t="shared" si="11"/>
        <v>904</v>
      </c>
      <c r="H39" s="117">
        <f t="shared" si="11"/>
        <v>904</v>
      </c>
      <c r="I39" s="117">
        <f t="shared" si="11"/>
        <v>0</v>
      </c>
      <c r="J39" s="117">
        <f t="shared" si="11"/>
        <v>0</v>
      </c>
      <c r="K39" s="117">
        <f t="shared" si="11"/>
        <v>0</v>
      </c>
      <c r="L39" s="117">
        <f t="shared" si="11"/>
        <v>0</v>
      </c>
      <c r="M39" s="117">
        <f t="shared" si="11"/>
        <v>0</v>
      </c>
      <c r="N39" s="117">
        <f t="shared" si="11"/>
        <v>0</v>
      </c>
      <c r="O39" s="117">
        <f t="shared" si="11"/>
        <v>0</v>
      </c>
      <c r="P39" s="117">
        <f t="shared" si="11"/>
        <v>270</v>
      </c>
      <c r="Q39" s="117">
        <f t="shared" si="11"/>
        <v>408</v>
      </c>
      <c r="R39" s="117">
        <f t="shared" si="11"/>
        <v>100</v>
      </c>
      <c r="S39" s="117">
        <f t="shared" si="11"/>
        <v>90</v>
      </c>
      <c r="T39" s="117">
        <f t="shared" si="11"/>
        <v>36</v>
      </c>
      <c r="U39" s="117">
        <f t="shared" si="11"/>
        <v>0</v>
      </c>
    </row>
    <row r="40" spans="1:21" s="1" customFormat="1" ht="12.75">
      <c r="A40" s="113" t="s">
        <v>33</v>
      </c>
      <c r="B40" s="111" t="s">
        <v>184</v>
      </c>
      <c r="C40" s="201" t="s">
        <v>203</v>
      </c>
      <c r="D40" s="201"/>
      <c r="E40" s="177">
        <f aca="true" t="shared" si="12" ref="E40:E50">SUM(G40+F40)</f>
        <v>64</v>
      </c>
      <c r="F40" s="15"/>
      <c r="G40" s="143">
        <f aca="true" t="shared" si="13" ref="G40:G50">H40+I40</f>
        <v>64</v>
      </c>
      <c r="H40" s="141">
        <f aca="true" t="shared" si="14" ref="H40:H50">SUM(N40:U40)-I40-J40-K40</f>
        <v>64</v>
      </c>
      <c r="I40" s="14"/>
      <c r="J40" s="14"/>
      <c r="K40" s="14"/>
      <c r="L40" s="14"/>
      <c r="M40" s="13"/>
      <c r="N40" s="9"/>
      <c r="O40" s="9"/>
      <c r="P40" s="142">
        <v>64</v>
      </c>
      <c r="Q40" s="155"/>
      <c r="R40" s="155"/>
      <c r="S40" s="155"/>
      <c r="T40" s="155"/>
      <c r="U40" s="155"/>
    </row>
    <row r="41" spans="1:21" s="1" customFormat="1" ht="15.75" customHeight="1">
      <c r="A41" s="113" t="s">
        <v>34</v>
      </c>
      <c r="B41" s="6" t="s">
        <v>187</v>
      </c>
      <c r="C41" s="201" t="s">
        <v>204</v>
      </c>
      <c r="D41" s="108" t="s">
        <v>254</v>
      </c>
      <c r="E41" s="177">
        <f t="shared" si="12"/>
        <v>172</v>
      </c>
      <c r="F41" s="15"/>
      <c r="G41" s="143">
        <f t="shared" si="13"/>
        <v>172</v>
      </c>
      <c r="H41" s="141">
        <f t="shared" si="14"/>
        <v>172</v>
      </c>
      <c r="I41" s="14"/>
      <c r="J41" s="14"/>
      <c r="K41" s="14"/>
      <c r="L41" s="14"/>
      <c r="M41" s="13"/>
      <c r="N41" s="9"/>
      <c r="O41" s="9"/>
      <c r="P41" s="155">
        <v>64</v>
      </c>
      <c r="Q41" s="200">
        <v>108</v>
      </c>
      <c r="R41" s="155"/>
      <c r="S41" s="155"/>
      <c r="T41" s="155"/>
      <c r="U41" s="155"/>
    </row>
    <row r="42" spans="1:21" s="1" customFormat="1" ht="15.75" customHeight="1">
      <c r="A42" s="113" t="s">
        <v>35</v>
      </c>
      <c r="B42" s="6" t="s">
        <v>243</v>
      </c>
      <c r="C42" s="201"/>
      <c r="D42" s="108" t="s">
        <v>254</v>
      </c>
      <c r="E42" s="177">
        <f>SUM(G42+F42)</f>
        <v>156</v>
      </c>
      <c r="F42" s="15"/>
      <c r="G42" s="143">
        <f>H42+I42</f>
        <v>156</v>
      </c>
      <c r="H42" s="141">
        <f>SUM(N42:U42)-I42-J42-K42</f>
        <v>156</v>
      </c>
      <c r="I42" s="14"/>
      <c r="J42" s="14"/>
      <c r="K42" s="14"/>
      <c r="L42" s="14"/>
      <c r="M42" s="13"/>
      <c r="N42" s="9"/>
      <c r="O42" s="9"/>
      <c r="P42" s="155">
        <v>64</v>
      </c>
      <c r="Q42" s="200">
        <v>92</v>
      </c>
      <c r="R42" s="155"/>
      <c r="S42" s="155"/>
      <c r="T42" s="155"/>
      <c r="U42" s="155"/>
    </row>
    <row r="43" spans="1:21" s="1" customFormat="1" ht="12.75">
      <c r="A43" s="113" t="s">
        <v>36</v>
      </c>
      <c r="B43" s="6" t="s">
        <v>185</v>
      </c>
      <c r="C43" s="101"/>
      <c r="D43" s="108" t="s">
        <v>212</v>
      </c>
      <c r="E43" s="177">
        <f t="shared" si="12"/>
        <v>78</v>
      </c>
      <c r="F43" s="15"/>
      <c r="G43" s="143">
        <f t="shared" si="13"/>
        <v>78</v>
      </c>
      <c r="H43" s="141">
        <f t="shared" si="14"/>
        <v>78</v>
      </c>
      <c r="I43" s="14"/>
      <c r="J43" s="14"/>
      <c r="K43" s="14"/>
      <c r="L43" s="14"/>
      <c r="M43" s="13"/>
      <c r="N43" s="9"/>
      <c r="O43" s="9"/>
      <c r="P43" s="200">
        <v>78</v>
      </c>
      <c r="Q43" s="155"/>
      <c r="R43" s="155"/>
      <c r="S43" s="155"/>
      <c r="T43" s="155"/>
      <c r="U43" s="155"/>
    </row>
    <row r="44" spans="1:21" s="1" customFormat="1" ht="24">
      <c r="A44" s="113" t="s">
        <v>37</v>
      </c>
      <c r="B44" s="7" t="s">
        <v>186</v>
      </c>
      <c r="C44" s="201" t="s">
        <v>255</v>
      </c>
      <c r="D44" s="108"/>
      <c r="E44" s="177">
        <f t="shared" si="12"/>
        <v>90</v>
      </c>
      <c r="F44" s="15"/>
      <c r="G44" s="143">
        <f t="shared" si="13"/>
        <v>90</v>
      </c>
      <c r="H44" s="141">
        <f t="shared" si="14"/>
        <v>90</v>
      </c>
      <c r="I44" s="14"/>
      <c r="J44" s="14"/>
      <c r="K44" s="14"/>
      <c r="L44" s="14"/>
      <c r="M44" s="13"/>
      <c r="N44" s="9"/>
      <c r="O44" s="9"/>
      <c r="P44" s="200"/>
      <c r="Q44" s="155"/>
      <c r="R44" s="155"/>
      <c r="S44" s="142">
        <v>90</v>
      </c>
      <c r="T44" s="155"/>
      <c r="U44" s="155"/>
    </row>
    <row r="45" spans="1:21" s="1" customFormat="1" ht="12.75">
      <c r="A45" s="113" t="s">
        <v>38</v>
      </c>
      <c r="B45" s="6" t="s">
        <v>188</v>
      </c>
      <c r="C45" s="201" t="s">
        <v>256</v>
      </c>
      <c r="D45" s="201"/>
      <c r="E45" s="177">
        <f t="shared" si="12"/>
        <v>100</v>
      </c>
      <c r="F45" s="15"/>
      <c r="G45" s="143">
        <f t="shared" si="13"/>
        <v>100</v>
      </c>
      <c r="H45" s="141">
        <f t="shared" si="14"/>
        <v>100</v>
      </c>
      <c r="I45" s="14"/>
      <c r="J45" s="14"/>
      <c r="K45" s="14"/>
      <c r="L45" s="14"/>
      <c r="M45" s="13"/>
      <c r="N45" s="9"/>
      <c r="O45" s="9"/>
      <c r="P45" s="155"/>
      <c r="Q45" s="142">
        <v>100</v>
      </c>
      <c r="R45" s="155"/>
      <c r="S45" s="155"/>
      <c r="T45" s="155"/>
      <c r="U45" s="155"/>
    </row>
    <row r="46" spans="1:21" s="1" customFormat="1" ht="24">
      <c r="A46" s="113" t="s">
        <v>39</v>
      </c>
      <c r="B46" s="7" t="s">
        <v>244</v>
      </c>
      <c r="C46" s="201" t="s">
        <v>256</v>
      </c>
      <c r="D46" s="201"/>
      <c r="E46" s="177">
        <f t="shared" si="12"/>
        <v>48</v>
      </c>
      <c r="F46" s="15"/>
      <c r="G46" s="143">
        <f t="shared" si="13"/>
        <v>48</v>
      </c>
      <c r="H46" s="141">
        <f t="shared" si="14"/>
        <v>48</v>
      </c>
      <c r="I46" s="14"/>
      <c r="J46" s="14"/>
      <c r="K46" s="14"/>
      <c r="L46" s="14"/>
      <c r="M46" s="13"/>
      <c r="N46" s="9"/>
      <c r="O46" s="9"/>
      <c r="P46" s="155"/>
      <c r="Q46" s="142">
        <v>48</v>
      </c>
      <c r="R46" s="155"/>
      <c r="S46" s="155"/>
      <c r="T46" s="155"/>
      <c r="U46" s="155"/>
    </row>
    <row r="47" spans="1:21" s="1" customFormat="1" ht="12.75">
      <c r="A47" s="113" t="s">
        <v>150</v>
      </c>
      <c r="B47" s="112" t="s">
        <v>151</v>
      </c>
      <c r="C47" s="201" t="s">
        <v>257</v>
      </c>
      <c r="D47" s="201"/>
      <c r="E47" s="177">
        <f t="shared" si="12"/>
        <v>36</v>
      </c>
      <c r="F47" s="15"/>
      <c r="G47" s="143">
        <f t="shared" si="13"/>
        <v>36</v>
      </c>
      <c r="H47" s="141">
        <f t="shared" si="14"/>
        <v>36</v>
      </c>
      <c r="I47" s="14"/>
      <c r="J47" s="14"/>
      <c r="K47" s="14"/>
      <c r="L47" s="14"/>
      <c r="M47" s="13"/>
      <c r="N47" s="9"/>
      <c r="O47" s="9"/>
      <c r="P47" s="155"/>
      <c r="Q47" s="155"/>
      <c r="R47" s="155"/>
      <c r="S47" s="155"/>
      <c r="T47" s="142">
        <v>36</v>
      </c>
      <c r="U47" s="155"/>
    </row>
    <row r="48" spans="1:21" s="1" customFormat="1" ht="12.75">
      <c r="A48" s="113" t="s">
        <v>152</v>
      </c>
      <c r="B48" s="6" t="s">
        <v>9</v>
      </c>
      <c r="C48" s="201" t="s">
        <v>205</v>
      </c>
      <c r="D48" s="201"/>
      <c r="E48" s="177">
        <f t="shared" si="12"/>
        <v>68</v>
      </c>
      <c r="F48" s="15"/>
      <c r="G48" s="143">
        <f t="shared" si="13"/>
        <v>68</v>
      </c>
      <c r="H48" s="141">
        <f t="shared" si="14"/>
        <v>68</v>
      </c>
      <c r="I48" s="14"/>
      <c r="J48" s="14"/>
      <c r="K48" s="14"/>
      <c r="L48" s="14"/>
      <c r="M48" s="13"/>
      <c r="N48" s="9"/>
      <c r="O48" s="9"/>
      <c r="P48" s="155"/>
      <c r="Q48" s="155"/>
      <c r="R48" s="142">
        <v>68</v>
      </c>
      <c r="S48" s="155"/>
      <c r="T48" s="155"/>
      <c r="U48" s="155"/>
    </row>
    <row r="49" spans="1:21" s="1" customFormat="1" ht="12.75">
      <c r="A49" s="113" t="s">
        <v>246</v>
      </c>
      <c r="B49" s="6" t="s">
        <v>245</v>
      </c>
      <c r="C49" s="201" t="s">
        <v>256</v>
      </c>
      <c r="D49" s="211"/>
      <c r="E49" s="177">
        <f>SUM(G49+F49)</f>
        <v>60</v>
      </c>
      <c r="F49" s="15"/>
      <c r="G49" s="143">
        <f>H49+I49</f>
        <v>60</v>
      </c>
      <c r="H49" s="141">
        <f>SUM(N49:U49)-I49-J49-K49</f>
        <v>60</v>
      </c>
      <c r="I49" s="14"/>
      <c r="J49" s="14"/>
      <c r="K49" s="14"/>
      <c r="L49" s="14"/>
      <c r="M49" s="13"/>
      <c r="N49" s="9"/>
      <c r="O49" s="9"/>
      <c r="P49" s="155"/>
      <c r="Q49" s="142">
        <v>60</v>
      </c>
      <c r="R49" s="155"/>
      <c r="S49" s="155"/>
      <c r="T49" s="155"/>
      <c r="U49" s="155"/>
    </row>
    <row r="50" spans="1:21" s="1" customFormat="1" ht="25.5" customHeight="1">
      <c r="A50" s="113" t="s">
        <v>247</v>
      </c>
      <c r="B50" s="145" t="s">
        <v>178</v>
      </c>
      <c r="C50" s="201" t="s">
        <v>205</v>
      </c>
      <c r="D50" s="194"/>
      <c r="E50" s="177">
        <f t="shared" si="12"/>
        <v>32</v>
      </c>
      <c r="F50" s="15"/>
      <c r="G50" s="143">
        <f t="shared" si="13"/>
        <v>32</v>
      </c>
      <c r="H50" s="141">
        <f t="shared" si="14"/>
        <v>32</v>
      </c>
      <c r="I50" s="14"/>
      <c r="J50" s="14"/>
      <c r="K50" s="14"/>
      <c r="L50" s="14"/>
      <c r="M50" s="13"/>
      <c r="N50" s="9"/>
      <c r="O50" s="9"/>
      <c r="P50" s="155"/>
      <c r="Q50" s="155"/>
      <c r="R50" s="142">
        <v>32</v>
      </c>
      <c r="S50" s="155"/>
      <c r="T50" s="155"/>
      <c r="U50" s="155"/>
    </row>
    <row r="51" spans="1:21" s="1" customFormat="1" ht="12.75" customHeight="1">
      <c r="A51" s="118" t="s">
        <v>10</v>
      </c>
      <c r="B51" s="128" t="s">
        <v>11</v>
      </c>
      <c r="C51" s="192" t="s">
        <v>264</v>
      </c>
      <c r="D51" s="192" t="s">
        <v>259</v>
      </c>
      <c r="E51" s="118">
        <f>E52</f>
        <v>2326</v>
      </c>
      <c r="F51" s="118">
        <f aca="true" t="shared" si="15" ref="F51:U51">F52</f>
        <v>0</v>
      </c>
      <c r="G51" s="118">
        <f t="shared" si="15"/>
        <v>2326</v>
      </c>
      <c r="H51" s="118">
        <f t="shared" si="15"/>
        <v>2326</v>
      </c>
      <c r="I51" s="118">
        <f t="shared" si="15"/>
        <v>0</v>
      </c>
      <c r="J51" s="118">
        <f t="shared" si="15"/>
        <v>0</v>
      </c>
      <c r="K51" s="118">
        <f t="shared" si="15"/>
        <v>0</v>
      </c>
      <c r="L51" s="118">
        <f t="shared" si="15"/>
        <v>0</v>
      </c>
      <c r="M51" s="118">
        <f t="shared" si="15"/>
        <v>0</v>
      </c>
      <c r="N51" s="118">
        <f t="shared" si="15"/>
        <v>0</v>
      </c>
      <c r="O51" s="118">
        <f t="shared" si="15"/>
        <v>0</v>
      </c>
      <c r="P51" s="118">
        <f t="shared" si="15"/>
        <v>116</v>
      </c>
      <c r="Q51" s="118">
        <f t="shared" si="15"/>
        <v>200</v>
      </c>
      <c r="R51" s="118">
        <f t="shared" si="15"/>
        <v>364</v>
      </c>
      <c r="S51" s="118">
        <f t="shared" si="15"/>
        <v>674</v>
      </c>
      <c r="T51" s="118">
        <f t="shared" si="15"/>
        <v>972</v>
      </c>
      <c r="U51" s="118">
        <f t="shared" si="15"/>
        <v>0</v>
      </c>
    </row>
    <row r="52" spans="1:21" s="1" customFormat="1" ht="12.75" customHeight="1">
      <c r="A52" s="118" t="s">
        <v>12</v>
      </c>
      <c r="B52" s="157" t="s">
        <v>13</v>
      </c>
      <c r="C52" s="192" t="s">
        <v>264</v>
      </c>
      <c r="D52" s="192" t="s">
        <v>259</v>
      </c>
      <c r="E52" s="122">
        <f>E53+E64+E71+E79</f>
        <v>2326</v>
      </c>
      <c r="F52" s="122">
        <f aca="true" t="shared" si="16" ref="F52:U52">F53+F64+F71+F79</f>
        <v>0</v>
      </c>
      <c r="G52" s="122">
        <f t="shared" si="16"/>
        <v>2326</v>
      </c>
      <c r="H52" s="122">
        <f t="shared" si="16"/>
        <v>2326</v>
      </c>
      <c r="I52" s="122">
        <f t="shared" si="16"/>
        <v>0</v>
      </c>
      <c r="J52" s="122">
        <f t="shared" si="16"/>
        <v>0</v>
      </c>
      <c r="K52" s="122">
        <f t="shared" si="16"/>
        <v>0</v>
      </c>
      <c r="L52" s="122">
        <f t="shared" si="16"/>
        <v>0</v>
      </c>
      <c r="M52" s="122">
        <f t="shared" si="16"/>
        <v>0</v>
      </c>
      <c r="N52" s="122">
        <f t="shared" si="16"/>
        <v>0</v>
      </c>
      <c r="O52" s="122">
        <f t="shared" si="16"/>
        <v>0</v>
      </c>
      <c r="P52" s="122">
        <f t="shared" si="16"/>
        <v>116</v>
      </c>
      <c r="Q52" s="122">
        <f t="shared" si="16"/>
        <v>200</v>
      </c>
      <c r="R52" s="122">
        <f t="shared" si="16"/>
        <v>364</v>
      </c>
      <c r="S52" s="122">
        <f t="shared" si="16"/>
        <v>674</v>
      </c>
      <c r="T52" s="122">
        <f t="shared" si="16"/>
        <v>972</v>
      </c>
      <c r="U52" s="122">
        <f t="shared" si="16"/>
        <v>0</v>
      </c>
    </row>
    <row r="53" spans="1:21" s="1" customFormat="1" ht="30" customHeight="1">
      <c r="A53" s="156" t="s">
        <v>14</v>
      </c>
      <c r="B53" s="154" t="s">
        <v>216</v>
      </c>
      <c r="C53" s="192" t="s">
        <v>261</v>
      </c>
      <c r="D53" s="192" t="s">
        <v>258</v>
      </c>
      <c r="E53" s="117">
        <f>SUM(E54:E63)</f>
        <v>1222</v>
      </c>
      <c r="F53" s="117">
        <f aca="true" t="shared" si="17" ref="F53:U53">SUM(F54:F63)</f>
        <v>0</v>
      </c>
      <c r="G53" s="117">
        <f t="shared" si="17"/>
        <v>1222</v>
      </c>
      <c r="H53" s="117">
        <f t="shared" si="17"/>
        <v>1222</v>
      </c>
      <c r="I53" s="117">
        <f t="shared" si="17"/>
        <v>0</v>
      </c>
      <c r="J53" s="117">
        <f t="shared" si="17"/>
        <v>0</v>
      </c>
      <c r="K53" s="117">
        <f>SUM(K54:K63)</f>
        <v>0</v>
      </c>
      <c r="L53" s="117">
        <f t="shared" si="17"/>
        <v>0</v>
      </c>
      <c r="M53" s="117">
        <f t="shared" si="17"/>
        <v>0</v>
      </c>
      <c r="N53" s="117">
        <f t="shared" si="17"/>
        <v>0</v>
      </c>
      <c r="O53" s="117">
        <f t="shared" si="17"/>
        <v>0</v>
      </c>
      <c r="P53" s="117">
        <f t="shared" si="17"/>
        <v>116</v>
      </c>
      <c r="Q53" s="117">
        <f t="shared" si="17"/>
        <v>200</v>
      </c>
      <c r="R53" s="117">
        <f t="shared" si="17"/>
        <v>286</v>
      </c>
      <c r="S53" s="117">
        <f t="shared" si="17"/>
        <v>404</v>
      </c>
      <c r="T53" s="117">
        <f t="shared" si="17"/>
        <v>216</v>
      </c>
      <c r="U53" s="117">
        <f t="shared" si="17"/>
        <v>0</v>
      </c>
    </row>
    <row r="54" spans="1:21" s="1" customFormat="1" ht="24">
      <c r="A54" s="137" t="s">
        <v>15</v>
      </c>
      <c r="B54" s="208" t="s">
        <v>217</v>
      </c>
      <c r="C54" s="207"/>
      <c r="D54" s="201" t="s">
        <v>250</v>
      </c>
      <c r="E54" s="177">
        <f aca="true" t="shared" si="18" ref="E54:E60">SUM(G54+F54)</f>
        <v>270</v>
      </c>
      <c r="F54" s="15"/>
      <c r="G54" s="143">
        <f>H54+I54+J54</f>
        <v>270</v>
      </c>
      <c r="H54" s="141">
        <f aca="true" t="shared" si="19" ref="H54:H63">SUM(N54:U54)-I54-J54-K54</f>
        <v>270</v>
      </c>
      <c r="I54" s="14"/>
      <c r="J54" s="14"/>
      <c r="K54" s="14"/>
      <c r="L54" s="14"/>
      <c r="M54" s="13"/>
      <c r="N54" s="9"/>
      <c r="O54" s="9"/>
      <c r="P54" s="106">
        <v>116</v>
      </c>
      <c r="Q54" s="9">
        <v>92</v>
      </c>
      <c r="R54" s="106">
        <v>62</v>
      </c>
      <c r="S54" s="106"/>
      <c r="T54" s="106"/>
      <c r="U54" s="9"/>
    </row>
    <row r="55" spans="1:21" s="1" customFormat="1" ht="30.75" customHeight="1">
      <c r="A55" s="137" t="s">
        <v>159</v>
      </c>
      <c r="B55" s="209" t="s">
        <v>218</v>
      </c>
      <c r="C55" s="206"/>
      <c r="D55" s="203" t="s">
        <v>249</v>
      </c>
      <c r="E55" s="177">
        <f t="shared" si="18"/>
        <v>64</v>
      </c>
      <c r="F55" s="15"/>
      <c r="G55" s="143">
        <f aca="true" t="shared" si="20" ref="G55:G60">H55+I55</f>
        <v>64</v>
      </c>
      <c r="H55" s="141">
        <f t="shared" si="19"/>
        <v>64</v>
      </c>
      <c r="I55" s="14"/>
      <c r="J55" s="14"/>
      <c r="K55" s="14"/>
      <c r="L55" s="14"/>
      <c r="M55" s="13"/>
      <c r="N55" s="9"/>
      <c r="O55" s="9"/>
      <c r="P55" s="9"/>
      <c r="Q55" s="9"/>
      <c r="R55" s="106">
        <v>64</v>
      </c>
      <c r="S55" s="106"/>
      <c r="T55" s="106"/>
      <c r="U55" s="9"/>
    </row>
    <row r="56" spans="1:21" s="1" customFormat="1" ht="39" customHeight="1">
      <c r="A56" s="137" t="s">
        <v>224</v>
      </c>
      <c r="B56" s="209" t="s">
        <v>219</v>
      </c>
      <c r="C56" s="206"/>
      <c r="D56" s="203" t="s">
        <v>251</v>
      </c>
      <c r="E56" s="177">
        <f t="shared" si="18"/>
        <v>64</v>
      </c>
      <c r="F56" s="15"/>
      <c r="G56" s="143">
        <f t="shared" si="20"/>
        <v>64</v>
      </c>
      <c r="H56" s="141">
        <f t="shared" si="19"/>
        <v>64</v>
      </c>
      <c r="I56" s="14"/>
      <c r="J56" s="14"/>
      <c r="K56" s="14"/>
      <c r="L56" s="14"/>
      <c r="M56" s="13"/>
      <c r="N56" s="9"/>
      <c r="O56" s="9"/>
      <c r="P56" s="9"/>
      <c r="Q56" s="9"/>
      <c r="R56" s="106">
        <v>64</v>
      </c>
      <c r="S56" s="106"/>
      <c r="T56" s="106"/>
      <c r="U56" s="9"/>
    </row>
    <row r="57" spans="1:21" s="1" customFormat="1" ht="28.5" customHeight="1">
      <c r="A57" s="137" t="s">
        <v>225</v>
      </c>
      <c r="B57" s="209" t="s">
        <v>220</v>
      </c>
      <c r="C57" s="206"/>
      <c r="D57" s="203" t="s">
        <v>251</v>
      </c>
      <c r="E57" s="177">
        <f t="shared" si="18"/>
        <v>96</v>
      </c>
      <c r="F57" s="15"/>
      <c r="G57" s="143">
        <f t="shared" si="20"/>
        <v>96</v>
      </c>
      <c r="H57" s="141">
        <f t="shared" si="19"/>
        <v>96</v>
      </c>
      <c r="I57" s="14"/>
      <c r="J57" s="14"/>
      <c r="K57" s="14"/>
      <c r="L57" s="14"/>
      <c r="M57" s="13"/>
      <c r="N57" s="9"/>
      <c r="O57" s="9"/>
      <c r="P57" s="9"/>
      <c r="Q57" s="9"/>
      <c r="R57" s="106">
        <v>96</v>
      </c>
      <c r="S57" s="106"/>
      <c r="T57" s="106"/>
      <c r="U57" s="9"/>
    </row>
    <row r="58" spans="1:21" s="1" customFormat="1" ht="36" customHeight="1">
      <c r="A58" s="137" t="s">
        <v>226</v>
      </c>
      <c r="B58" s="209" t="s">
        <v>221</v>
      </c>
      <c r="C58" s="206"/>
      <c r="D58" s="201" t="s">
        <v>252</v>
      </c>
      <c r="E58" s="177">
        <f t="shared" si="18"/>
        <v>76</v>
      </c>
      <c r="F58" s="15"/>
      <c r="G58" s="143">
        <f t="shared" si="20"/>
        <v>76</v>
      </c>
      <c r="H58" s="141">
        <f t="shared" si="19"/>
        <v>76</v>
      </c>
      <c r="I58" s="14"/>
      <c r="J58" s="14"/>
      <c r="K58" s="14"/>
      <c r="L58" s="14"/>
      <c r="M58" s="13"/>
      <c r="N58" s="9"/>
      <c r="O58" s="9"/>
      <c r="P58" s="9"/>
      <c r="Q58" s="9"/>
      <c r="R58" s="9"/>
      <c r="S58" s="106">
        <v>76</v>
      </c>
      <c r="T58" s="106"/>
      <c r="U58" s="9"/>
    </row>
    <row r="59" spans="1:21" s="1" customFormat="1" ht="27" customHeight="1">
      <c r="A59" s="137" t="s">
        <v>227</v>
      </c>
      <c r="B59" s="209" t="s">
        <v>222</v>
      </c>
      <c r="C59" s="201" t="s">
        <v>255</v>
      </c>
      <c r="D59" s="206"/>
      <c r="E59" s="177">
        <f t="shared" si="18"/>
        <v>76</v>
      </c>
      <c r="F59" s="15"/>
      <c r="G59" s="143">
        <f t="shared" si="20"/>
        <v>76</v>
      </c>
      <c r="H59" s="141">
        <f t="shared" si="19"/>
        <v>76</v>
      </c>
      <c r="I59" s="14"/>
      <c r="J59" s="14"/>
      <c r="K59" s="14"/>
      <c r="L59" s="14"/>
      <c r="M59" s="13"/>
      <c r="N59" s="9"/>
      <c r="O59" s="9"/>
      <c r="P59" s="9"/>
      <c r="Q59" s="9"/>
      <c r="R59" s="9"/>
      <c r="S59" s="220">
        <v>76</v>
      </c>
      <c r="T59" s="106"/>
      <c r="U59" s="9"/>
    </row>
    <row r="60" spans="1:21" s="1" customFormat="1" ht="27" customHeight="1">
      <c r="A60" s="137" t="s">
        <v>228</v>
      </c>
      <c r="B60" s="209" t="s">
        <v>223</v>
      </c>
      <c r="C60" s="201" t="s">
        <v>255</v>
      </c>
      <c r="D60" s="206"/>
      <c r="E60" s="177">
        <f t="shared" si="18"/>
        <v>72</v>
      </c>
      <c r="F60" s="15"/>
      <c r="G60" s="143">
        <f t="shared" si="20"/>
        <v>72</v>
      </c>
      <c r="H60" s="141">
        <f t="shared" si="19"/>
        <v>72</v>
      </c>
      <c r="I60" s="14"/>
      <c r="J60" s="14"/>
      <c r="K60" s="14"/>
      <c r="L60" s="14"/>
      <c r="M60" s="13"/>
      <c r="N60" s="9"/>
      <c r="O60" s="9"/>
      <c r="P60" s="9"/>
      <c r="Q60" s="9"/>
      <c r="R60" s="9"/>
      <c r="S60" s="220">
        <v>72</v>
      </c>
      <c r="T60" s="106"/>
      <c r="U60" s="9"/>
    </row>
    <row r="61" spans="1:21" s="1" customFormat="1" ht="16.5" customHeight="1">
      <c r="A61" s="14" t="s">
        <v>16</v>
      </c>
      <c r="B61" s="152" t="s">
        <v>17</v>
      </c>
      <c r="C61" s="202" t="s">
        <v>206</v>
      </c>
      <c r="D61" s="202"/>
      <c r="E61" s="177">
        <v>180</v>
      </c>
      <c r="F61" s="15"/>
      <c r="G61" s="143">
        <f>H61+M61</f>
        <v>180</v>
      </c>
      <c r="H61" s="141">
        <f t="shared" si="19"/>
        <v>180</v>
      </c>
      <c r="I61" s="14"/>
      <c r="J61" s="14"/>
      <c r="K61" s="14"/>
      <c r="L61" s="14"/>
      <c r="M61" s="13"/>
      <c r="N61" s="9"/>
      <c r="O61" s="9"/>
      <c r="P61" s="9"/>
      <c r="Q61" s="9">
        <v>108</v>
      </c>
      <c r="R61" s="9"/>
      <c r="S61" s="220">
        <v>72</v>
      </c>
      <c r="T61" s="9"/>
      <c r="U61" s="9"/>
    </row>
    <row r="62" spans="1:21" s="1" customFormat="1" ht="12.75">
      <c r="A62" s="14" t="s">
        <v>18</v>
      </c>
      <c r="B62" s="152" t="s">
        <v>19</v>
      </c>
      <c r="C62" s="202" t="s">
        <v>206</v>
      </c>
      <c r="D62" s="202"/>
      <c r="E62" s="177">
        <v>324</v>
      </c>
      <c r="F62" s="15"/>
      <c r="G62" s="143">
        <f>H62+M62</f>
        <v>324</v>
      </c>
      <c r="H62" s="141">
        <f t="shared" si="19"/>
        <v>324</v>
      </c>
      <c r="I62" s="14"/>
      <c r="J62" s="14"/>
      <c r="K62" s="14"/>
      <c r="L62" s="14"/>
      <c r="M62" s="13"/>
      <c r="N62" s="9"/>
      <c r="O62" s="9"/>
      <c r="P62" s="9"/>
      <c r="Q62" s="9"/>
      <c r="R62" s="9"/>
      <c r="S62" s="9">
        <v>108</v>
      </c>
      <c r="T62" s="220">
        <v>216</v>
      </c>
      <c r="U62" s="9"/>
    </row>
    <row r="63" spans="1:21" s="1" customFormat="1" ht="12.75">
      <c r="A63" s="14"/>
      <c r="B63" s="152" t="s">
        <v>153</v>
      </c>
      <c r="C63" s="151"/>
      <c r="D63" s="106" t="s">
        <v>253</v>
      </c>
      <c r="E63" s="177">
        <f>SUM(G63+F63)</f>
        <v>0</v>
      </c>
      <c r="F63" s="15"/>
      <c r="G63" s="143">
        <f>H63+M63</f>
        <v>0</v>
      </c>
      <c r="H63" s="141">
        <f t="shared" si="19"/>
        <v>0</v>
      </c>
      <c r="I63" s="14"/>
      <c r="J63" s="14"/>
      <c r="K63" s="14"/>
      <c r="L63" s="14"/>
      <c r="M63" s="13"/>
      <c r="N63" s="9"/>
      <c r="O63" s="9"/>
      <c r="P63" s="9"/>
      <c r="Q63" s="9"/>
      <c r="R63" s="9"/>
      <c r="S63" s="9"/>
      <c r="T63" s="9"/>
      <c r="U63" s="9"/>
    </row>
    <row r="64" spans="1:21" s="1" customFormat="1" ht="39.75" customHeight="1">
      <c r="A64" s="149" t="s">
        <v>154</v>
      </c>
      <c r="B64" s="219" t="s">
        <v>229</v>
      </c>
      <c r="C64" s="210" t="s">
        <v>263</v>
      </c>
      <c r="D64" s="192" t="s">
        <v>209</v>
      </c>
      <c r="E64" s="117">
        <f>SUM(E65:E70)</f>
        <v>312</v>
      </c>
      <c r="F64" s="117">
        <f aca="true" t="shared" si="21" ref="F64:U64">SUM(F65:F70)</f>
        <v>0</v>
      </c>
      <c r="G64" s="117">
        <f t="shared" si="21"/>
        <v>312</v>
      </c>
      <c r="H64" s="117">
        <f t="shared" si="21"/>
        <v>312</v>
      </c>
      <c r="I64" s="117">
        <f t="shared" si="21"/>
        <v>0</v>
      </c>
      <c r="J64" s="117">
        <f t="shared" si="21"/>
        <v>0</v>
      </c>
      <c r="K64" s="117">
        <f t="shared" si="21"/>
        <v>0</v>
      </c>
      <c r="L64" s="117">
        <f t="shared" si="21"/>
        <v>0</v>
      </c>
      <c r="M64" s="117">
        <f t="shared" si="21"/>
        <v>0</v>
      </c>
      <c r="N64" s="117">
        <f t="shared" si="21"/>
        <v>0</v>
      </c>
      <c r="O64" s="117">
        <f t="shared" si="21"/>
        <v>0</v>
      </c>
      <c r="P64" s="117">
        <f t="shared" si="21"/>
        <v>0</v>
      </c>
      <c r="Q64" s="117">
        <f t="shared" si="21"/>
        <v>0</v>
      </c>
      <c r="R64" s="117">
        <f t="shared" si="21"/>
        <v>0</v>
      </c>
      <c r="S64" s="117">
        <f t="shared" si="21"/>
        <v>48</v>
      </c>
      <c r="T64" s="117">
        <f t="shared" si="21"/>
        <v>264</v>
      </c>
      <c r="U64" s="117">
        <f t="shared" si="21"/>
        <v>0</v>
      </c>
    </row>
    <row r="65" spans="1:21" s="1" customFormat="1" ht="24">
      <c r="A65" s="137" t="s">
        <v>156</v>
      </c>
      <c r="B65" s="208" t="s">
        <v>230</v>
      </c>
      <c r="C65" s="207"/>
      <c r="D65" s="201" t="s">
        <v>207</v>
      </c>
      <c r="E65" s="177">
        <f>SUM(G65+F65)</f>
        <v>48</v>
      </c>
      <c r="F65" s="15"/>
      <c r="G65" s="143">
        <f>H65+I65+J65</f>
        <v>48</v>
      </c>
      <c r="H65" s="141">
        <f aca="true" t="shared" si="22" ref="H65:H70">SUM(N65:U65)-I65-J65-K65</f>
        <v>48</v>
      </c>
      <c r="I65" s="14"/>
      <c r="J65" s="14"/>
      <c r="K65" s="14"/>
      <c r="L65" s="14"/>
      <c r="M65" s="14"/>
      <c r="N65" s="9"/>
      <c r="O65" s="106"/>
      <c r="P65" s="9"/>
      <c r="Q65" s="9"/>
      <c r="R65" s="9"/>
      <c r="S65" s="9">
        <v>48</v>
      </c>
      <c r="T65" s="106"/>
      <c r="U65" s="9"/>
    </row>
    <row r="66" spans="1:21" s="1" customFormat="1" ht="39">
      <c r="A66" s="137" t="s">
        <v>158</v>
      </c>
      <c r="B66" s="209" t="s">
        <v>231</v>
      </c>
      <c r="C66" s="202"/>
      <c r="D66" s="202"/>
      <c r="E66" s="177">
        <f>SUM(G66+F66)</f>
        <v>144</v>
      </c>
      <c r="F66" s="15"/>
      <c r="G66" s="143">
        <f>H66+I66</f>
        <v>144</v>
      </c>
      <c r="H66" s="141">
        <f t="shared" si="22"/>
        <v>144</v>
      </c>
      <c r="I66" s="8"/>
      <c r="J66" s="14"/>
      <c r="K66" s="14"/>
      <c r="L66" s="8"/>
      <c r="M66" s="8"/>
      <c r="N66" s="9"/>
      <c r="O66" s="9"/>
      <c r="P66" s="9"/>
      <c r="Q66" s="9"/>
      <c r="R66" s="134"/>
      <c r="S66" s="9"/>
      <c r="T66" s="134">
        <v>144</v>
      </c>
      <c r="U66" s="108"/>
    </row>
    <row r="67" spans="1:21" s="1" customFormat="1" ht="26.25">
      <c r="A67" s="137" t="s">
        <v>233</v>
      </c>
      <c r="B67" s="209" t="s">
        <v>232</v>
      </c>
      <c r="C67" s="202"/>
      <c r="D67" s="202"/>
      <c r="E67" s="177">
        <f>SUM(G67+F67)</f>
        <v>48</v>
      </c>
      <c r="F67" s="15"/>
      <c r="G67" s="143">
        <f>H67+I67</f>
        <v>48</v>
      </c>
      <c r="H67" s="141">
        <f t="shared" si="22"/>
        <v>48</v>
      </c>
      <c r="I67" s="8"/>
      <c r="J67" s="14"/>
      <c r="K67" s="14"/>
      <c r="L67" s="8"/>
      <c r="M67" s="8"/>
      <c r="N67" s="9"/>
      <c r="O67" s="9"/>
      <c r="P67" s="9"/>
      <c r="Q67" s="9"/>
      <c r="R67" s="134"/>
      <c r="S67" s="9"/>
      <c r="T67" s="134">
        <v>48</v>
      </c>
      <c r="U67" s="108"/>
    </row>
    <row r="68" spans="1:21" s="1" customFormat="1" ht="12.75">
      <c r="A68" s="14" t="s">
        <v>157</v>
      </c>
      <c r="B68" s="152" t="s">
        <v>17</v>
      </c>
      <c r="C68" s="202"/>
      <c r="D68" s="202"/>
      <c r="E68" s="177"/>
      <c r="F68" s="15"/>
      <c r="G68" s="143">
        <f>H68+M68</f>
        <v>0</v>
      </c>
      <c r="H68" s="141">
        <f t="shared" si="22"/>
        <v>0</v>
      </c>
      <c r="I68" s="8"/>
      <c r="J68" s="14"/>
      <c r="K68" s="14"/>
      <c r="L68" s="8"/>
      <c r="M68" s="8"/>
      <c r="N68" s="9"/>
      <c r="O68" s="9"/>
      <c r="P68" s="9"/>
      <c r="Q68" s="134"/>
      <c r="R68" s="9"/>
      <c r="S68" s="134"/>
      <c r="T68" s="9"/>
      <c r="U68" s="134"/>
    </row>
    <row r="69" spans="1:21" s="1" customFormat="1" ht="12.75">
      <c r="A69" s="14" t="s">
        <v>155</v>
      </c>
      <c r="B69" s="152" t="s">
        <v>19</v>
      </c>
      <c r="C69" s="202" t="s">
        <v>206</v>
      </c>
      <c r="D69" s="202"/>
      <c r="E69" s="177">
        <v>72</v>
      </c>
      <c r="F69" s="15"/>
      <c r="G69" s="143">
        <f>H69+M69</f>
        <v>72</v>
      </c>
      <c r="H69" s="141">
        <f t="shared" si="22"/>
        <v>72</v>
      </c>
      <c r="I69" s="8"/>
      <c r="J69" s="14"/>
      <c r="K69" s="14"/>
      <c r="L69" s="14"/>
      <c r="M69" s="8"/>
      <c r="N69" s="9"/>
      <c r="O69" s="9"/>
      <c r="P69" s="9"/>
      <c r="Q69" s="134"/>
      <c r="R69" s="9"/>
      <c r="S69" s="134"/>
      <c r="T69" s="220">
        <v>72</v>
      </c>
      <c r="U69" s="134"/>
    </row>
    <row r="70" spans="1:21" s="1" customFormat="1" ht="14.25" customHeight="1">
      <c r="A70" s="14"/>
      <c r="B70" s="152" t="s">
        <v>153</v>
      </c>
      <c r="C70" s="150"/>
      <c r="D70" s="106" t="s">
        <v>253</v>
      </c>
      <c r="E70" s="177">
        <f>SUM(G70+F70)</f>
        <v>0</v>
      </c>
      <c r="F70" s="15"/>
      <c r="G70" s="143">
        <f>H70+M70</f>
        <v>0</v>
      </c>
      <c r="H70" s="141">
        <f t="shared" si="22"/>
        <v>0</v>
      </c>
      <c r="I70" s="8"/>
      <c r="J70" s="14"/>
      <c r="K70" s="14"/>
      <c r="L70" s="14"/>
      <c r="M70" s="8"/>
      <c r="N70" s="9"/>
      <c r="O70" s="9"/>
      <c r="P70" s="9"/>
      <c r="Q70" s="134"/>
      <c r="R70" s="9"/>
      <c r="S70" s="134"/>
      <c r="T70" s="9"/>
      <c r="U70" s="134"/>
    </row>
    <row r="71" spans="1:21" s="1" customFormat="1" ht="39.75" customHeight="1">
      <c r="A71" s="149" t="s">
        <v>28</v>
      </c>
      <c r="B71" s="219" t="s">
        <v>234</v>
      </c>
      <c r="C71" s="210" t="s">
        <v>181</v>
      </c>
      <c r="D71" s="192"/>
      <c r="E71" s="117">
        <f aca="true" t="shared" si="23" ref="E71:J71">SUM(E72:E78)</f>
        <v>348</v>
      </c>
      <c r="F71" s="117">
        <f t="shared" si="23"/>
        <v>0</v>
      </c>
      <c r="G71" s="117">
        <f t="shared" si="23"/>
        <v>348</v>
      </c>
      <c r="H71" s="117">
        <f t="shared" si="23"/>
        <v>348</v>
      </c>
      <c r="I71" s="117">
        <f t="shared" si="23"/>
        <v>0</v>
      </c>
      <c r="J71" s="117">
        <f t="shared" si="23"/>
        <v>0</v>
      </c>
      <c r="K71" s="117">
        <f aca="true" t="shared" si="24" ref="K71:U71">SUM(K72:K78)</f>
        <v>0</v>
      </c>
      <c r="L71" s="117">
        <f t="shared" si="24"/>
        <v>0</v>
      </c>
      <c r="M71" s="117">
        <f t="shared" si="24"/>
        <v>0</v>
      </c>
      <c r="N71" s="117">
        <f t="shared" si="24"/>
        <v>0</v>
      </c>
      <c r="O71" s="117">
        <f t="shared" si="24"/>
        <v>0</v>
      </c>
      <c r="P71" s="117">
        <f t="shared" si="24"/>
        <v>0</v>
      </c>
      <c r="Q71" s="117">
        <f t="shared" si="24"/>
        <v>0</v>
      </c>
      <c r="R71" s="117">
        <f t="shared" si="24"/>
        <v>0</v>
      </c>
      <c r="S71" s="117">
        <f t="shared" si="24"/>
        <v>0</v>
      </c>
      <c r="T71" s="117">
        <f t="shared" si="24"/>
        <v>348</v>
      </c>
      <c r="U71" s="117">
        <f t="shared" si="24"/>
        <v>0</v>
      </c>
    </row>
    <row r="72" spans="1:21" s="1" customFormat="1" ht="30.75" customHeight="1">
      <c r="A72" s="137" t="s">
        <v>141</v>
      </c>
      <c r="B72" s="209" t="s">
        <v>235</v>
      </c>
      <c r="C72" s="202"/>
      <c r="D72" s="9"/>
      <c r="E72" s="177">
        <f>SUM(G72+F72)</f>
        <v>48</v>
      </c>
      <c r="F72" s="15"/>
      <c r="G72" s="143">
        <f>H72+I72</f>
        <v>48</v>
      </c>
      <c r="H72" s="141">
        <f aca="true" t="shared" si="25" ref="H72:H78">SUM(N72:U72)-I72-J72-K72</f>
        <v>48</v>
      </c>
      <c r="I72" s="8"/>
      <c r="J72" s="14"/>
      <c r="K72" s="14"/>
      <c r="L72" s="14"/>
      <c r="M72" s="8"/>
      <c r="N72" s="9"/>
      <c r="O72" s="9"/>
      <c r="P72" s="9"/>
      <c r="Q72" s="134"/>
      <c r="R72" s="9"/>
      <c r="S72" s="134"/>
      <c r="T72" s="9">
        <v>48</v>
      </c>
      <c r="U72" s="134"/>
    </row>
    <row r="73" spans="1:21" s="1" customFormat="1" ht="27" customHeight="1">
      <c r="A73" s="137" t="s">
        <v>239</v>
      </c>
      <c r="B73" s="209" t="s">
        <v>236</v>
      </c>
      <c r="C73" s="202"/>
      <c r="D73" s="9"/>
      <c r="E73" s="177">
        <f>SUM(G73+F73)</f>
        <v>52</v>
      </c>
      <c r="F73" s="15"/>
      <c r="G73" s="143">
        <f>H73+I73</f>
        <v>52</v>
      </c>
      <c r="H73" s="141">
        <f t="shared" si="25"/>
        <v>52</v>
      </c>
      <c r="I73" s="8"/>
      <c r="J73" s="14"/>
      <c r="K73" s="14"/>
      <c r="L73" s="14"/>
      <c r="M73" s="8"/>
      <c r="N73" s="9"/>
      <c r="O73" s="9"/>
      <c r="P73" s="9"/>
      <c r="Q73" s="134"/>
      <c r="R73" s="9"/>
      <c r="S73" s="134"/>
      <c r="T73" s="9">
        <v>52</v>
      </c>
      <c r="U73" s="134"/>
    </row>
    <row r="74" spans="1:21" s="1" customFormat="1" ht="30" customHeight="1">
      <c r="A74" s="137" t="s">
        <v>240</v>
      </c>
      <c r="B74" s="208" t="s">
        <v>237</v>
      </c>
      <c r="C74" s="202"/>
      <c r="D74" s="9"/>
      <c r="E74" s="177">
        <f>SUM(G74+F74)</f>
        <v>52</v>
      </c>
      <c r="F74" s="15"/>
      <c r="G74" s="143">
        <f>H74+I74</f>
        <v>52</v>
      </c>
      <c r="H74" s="141">
        <f t="shared" si="25"/>
        <v>52</v>
      </c>
      <c r="I74" s="8"/>
      <c r="J74" s="14"/>
      <c r="K74" s="14"/>
      <c r="L74" s="14"/>
      <c r="M74" s="8"/>
      <c r="N74" s="9"/>
      <c r="O74" s="9"/>
      <c r="P74" s="9"/>
      <c r="Q74" s="134"/>
      <c r="R74" s="9"/>
      <c r="S74" s="134"/>
      <c r="T74" s="9">
        <v>52</v>
      </c>
      <c r="U74" s="134"/>
    </row>
    <row r="75" spans="1:21" s="1" customFormat="1" ht="28.5" customHeight="1">
      <c r="A75" s="137" t="s">
        <v>241</v>
      </c>
      <c r="B75" s="209" t="s">
        <v>238</v>
      </c>
      <c r="C75" s="202"/>
      <c r="D75" s="9"/>
      <c r="E75" s="177">
        <f>SUM(G75+F75)</f>
        <v>52</v>
      </c>
      <c r="F75" s="15"/>
      <c r="G75" s="143">
        <f>H75+I75</f>
        <v>52</v>
      </c>
      <c r="H75" s="141">
        <f t="shared" si="25"/>
        <v>52</v>
      </c>
      <c r="I75" s="8"/>
      <c r="J75" s="14"/>
      <c r="K75" s="14"/>
      <c r="L75" s="14"/>
      <c r="M75" s="8"/>
      <c r="N75" s="9"/>
      <c r="O75" s="9"/>
      <c r="P75" s="9"/>
      <c r="Q75" s="134"/>
      <c r="R75" s="9"/>
      <c r="S75" s="134"/>
      <c r="T75" s="9">
        <v>52</v>
      </c>
      <c r="U75" s="134"/>
    </row>
    <row r="76" spans="1:21" s="1" customFormat="1" ht="14.25" customHeight="1">
      <c r="A76" s="14" t="s">
        <v>29</v>
      </c>
      <c r="B76" s="152" t="s">
        <v>17</v>
      </c>
      <c r="C76" s="202" t="s">
        <v>206</v>
      </c>
      <c r="D76" s="202"/>
      <c r="E76" s="177"/>
      <c r="F76" s="15"/>
      <c r="G76" s="143">
        <f>H76+M76</f>
        <v>0</v>
      </c>
      <c r="H76" s="141">
        <f t="shared" si="25"/>
        <v>0</v>
      </c>
      <c r="I76" s="8"/>
      <c r="J76" s="14"/>
      <c r="K76" s="14"/>
      <c r="L76" s="14"/>
      <c r="M76" s="8"/>
      <c r="N76" s="9"/>
      <c r="O76" s="9"/>
      <c r="P76" s="9"/>
      <c r="Q76" s="134"/>
      <c r="R76" s="9"/>
      <c r="S76" s="134"/>
      <c r="T76" s="220"/>
      <c r="U76" s="134"/>
    </row>
    <row r="77" spans="1:21" s="1" customFormat="1" ht="14.25" customHeight="1">
      <c r="A77" s="14" t="s">
        <v>30</v>
      </c>
      <c r="B77" s="152" t="s">
        <v>19</v>
      </c>
      <c r="C77" s="202" t="s">
        <v>206</v>
      </c>
      <c r="D77" s="202"/>
      <c r="E77" s="177">
        <v>144</v>
      </c>
      <c r="F77" s="15"/>
      <c r="G77" s="143">
        <f>H77+M77</f>
        <v>144</v>
      </c>
      <c r="H77" s="141">
        <f t="shared" si="25"/>
        <v>144</v>
      </c>
      <c r="I77" s="8"/>
      <c r="J77" s="14"/>
      <c r="K77" s="14"/>
      <c r="L77" s="14"/>
      <c r="M77" s="8"/>
      <c r="N77" s="9"/>
      <c r="O77" s="9"/>
      <c r="P77" s="9"/>
      <c r="Q77" s="134"/>
      <c r="R77" s="9"/>
      <c r="S77" s="134"/>
      <c r="T77" s="220">
        <v>144</v>
      </c>
      <c r="U77" s="134"/>
    </row>
    <row r="78" spans="1:21" s="1" customFormat="1" ht="14.25" customHeight="1" thickBot="1">
      <c r="A78" s="14"/>
      <c r="B78" s="152" t="s">
        <v>153</v>
      </c>
      <c r="C78" s="150"/>
      <c r="D78" s="106" t="s">
        <v>253</v>
      </c>
      <c r="E78" s="177">
        <f>SUM(G78+F78)</f>
        <v>0</v>
      </c>
      <c r="F78" s="15"/>
      <c r="G78" s="143">
        <f>H78+M78</f>
        <v>0</v>
      </c>
      <c r="H78" s="141">
        <f t="shared" si="25"/>
        <v>0</v>
      </c>
      <c r="I78" s="8"/>
      <c r="J78" s="14"/>
      <c r="K78" s="14"/>
      <c r="L78" s="14"/>
      <c r="M78" s="8"/>
      <c r="N78" s="9"/>
      <c r="O78" s="9"/>
      <c r="P78" s="9"/>
      <c r="Q78" s="134"/>
      <c r="R78" s="9"/>
      <c r="S78" s="134"/>
      <c r="T78" s="9"/>
      <c r="U78" s="134"/>
    </row>
    <row r="79" spans="1:21" s="1" customFormat="1" ht="37.5" customHeight="1">
      <c r="A79" s="212" t="s">
        <v>160</v>
      </c>
      <c r="B79" s="153" t="s">
        <v>242</v>
      </c>
      <c r="C79" s="213" t="s">
        <v>260</v>
      </c>
      <c r="D79" s="213" t="s">
        <v>209</v>
      </c>
      <c r="E79" s="214">
        <f>SUM(E80:E83)</f>
        <v>444</v>
      </c>
      <c r="F79" s="214">
        <f aca="true" t="shared" si="26" ref="F79:U79">SUM(F80:F83)</f>
        <v>0</v>
      </c>
      <c r="G79" s="214">
        <f t="shared" si="26"/>
        <v>444</v>
      </c>
      <c r="H79" s="214">
        <f t="shared" si="26"/>
        <v>444</v>
      </c>
      <c r="I79" s="214">
        <f t="shared" si="26"/>
        <v>0</v>
      </c>
      <c r="J79" s="214">
        <f t="shared" si="26"/>
        <v>0</v>
      </c>
      <c r="K79" s="214">
        <f t="shared" si="26"/>
        <v>0</v>
      </c>
      <c r="L79" s="214">
        <f t="shared" si="26"/>
        <v>0</v>
      </c>
      <c r="M79" s="214">
        <f t="shared" si="26"/>
        <v>0</v>
      </c>
      <c r="N79" s="214">
        <f t="shared" si="26"/>
        <v>0</v>
      </c>
      <c r="O79" s="214">
        <f t="shared" si="26"/>
        <v>0</v>
      </c>
      <c r="P79" s="214">
        <f t="shared" si="26"/>
        <v>0</v>
      </c>
      <c r="Q79" s="214">
        <f t="shared" si="26"/>
        <v>0</v>
      </c>
      <c r="R79" s="214">
        <f t="shared" si="26"/>
        <v>78</v>
      </c>
      <c r="S79" s="214">
        <f t="shared" si="26"/>
        <v>222</v>
      </c>
      <c r="T79" s="214">
        <f t="shared" si="26"/>
        <v>144</v>
      </c>
      <c r="U79" s="214">
        <f t="shared" si="26"/>
        <v>0</v>
      </c>
    </row>
    <row r="80" spans="1:21" s="1" customFormat="1" ht="27" customHeight="1">
      <c r="A80" s="216" t="s">
        <v>248</v>
      </c>
      <c r="B80" s="217" t="s">
        <v>242</v>
      </c>
      <c r="C80" s="202"/>
      <c r="D80" s="201" t="s">
        <v>252</v>
      </c>
      <c r="E80" s="177">
        <f>SUM(G80+F80)</f>
        <v>156</v>
      </c>
      <c r="F80" s="15"/>
      <c r="G80" s="143">
        <f>H80+I80</f>
        <v>156</v>
      </c>
      <c r="H80" s="141">
        <f>SUM(N80:U80)-I80-J80-K80</f>
        <v>156</v>
      </c>
      <c r="I80" s="215"/>
      <c r="J80" s="215"/>
      <c r="K80" s="215"/>
      <c r="L80" s="215"/>
      <c r="M80" s="215"/>
      <c r="N80" s="215"/>
      <c r="O80" s="215"/>
      <c r="P80" s="215"/>
      <c r="Q80" s="215"/>
      <c r="R80" s="218">
        <v>78</v>
      </c>
      <c r="S80" s="215">
        <v>78</v>
      </c>
      <c r="T80" s="215"/>
      <c r="U80" s="215"/>
    </row>
    <row r="81" spans="1:21" s="1" customFormat="1" ht="13.5" customHeight="1">
      <c r="A81" s="14" t="s">
        <v>161</v>
      </c>
      <c r="B81" s="152" t="s">
        <v>17</v>
      </c>
      <c r="C81" s="202" t="s">
        <v>206</v>
      </c>
      <c r="D81" s="202"/>
      <c r="E81" s="177">
        <v>144</v>
      </c>
      <c r="F81" s="15"/>
      <c r="G81" s="143">
        <f>H81+M81</f>
        <v>144</v>
      </c>
      <c r="H81" s="141">
        <f>SUM(N81:U81)-I81-J81-K81</f>
        <v>144</v>
      </c>
      <c r="I81" s="8"/>
      <c r="J81" s="14"/>
      <c r="K81" s="14"/>
      <c r="L81" s="14"/>
      <c r="M81" s="8"/>
      <c r="N81" s="9"/>
      <c r="O81" s="9"/>
      <c r="P81" s="9"/>
      <c r="Q81" s="134"/>
      <c r="R81" s="9"/>
      <c r="S81" s="221">
        <v>144</v>
      </c>
      <c r="T81" s="9"/>
      <c r="U81" s="134"/>
    </row>
    <row r="82" spans="1:21" s="1" customFormat="1" ht="13.5" customHeight="1">
      <c r="A82" s="14" t="s">
        <v>162</v>
      </c>
      <c r="B82" s="152" t="s">
        <v>19</v>
      </c>
      <c r="C82" s="202" t="s">
        <v>206</v>
      </c>
      <c r="D82" s="202"/>
      <c r="E82" s="177">
        <v>144</v>
      </c>
      <c r="F82" s="15"/>
      <c r="G82" s="143">
        <f>H82+M82</f>
        <v>144</v>
      </c>
      <c r="H82" s="141">
        <f>SUM(N82:U82)-I82-J82-K82</f>
        <v>144</v>
      </c>
      <c r="I82" s="8"/>
      <c r="J82" s="14"/>
      <c r="K82" s="14"/>
      <c r="L82" s="14"/>
      <c r="M82" s="8"/>
      <c r="N82" s="9"/>
      <c r="O82" s="9"/>
      <c r="P82" s="9"/>
      <c r="Q82" s="134"/>
      <c r="R82" s="9"/>
      <c r="S82" s="134"/>
      <c r="T82" s="220">
        <v>144</v>
      </c>
      <c r="U82" s="134"/>
    </row>
    <row r="83" spans="1:21" s="1" customFormat="1" ht="13.5" customHeight="1">
      <c r="A83" s="14"/>
      <c r="B83" s="152" t="s">
        <v>153</v>
      </c>
      <c r="C83" s="202"/>
      <c r="D83" s="202"/>
      <c r="E83" s="177">
        <f>SUM(G83+F83)</f>
        <v>0</v>
      </c>
      <c r="F83" s="15"/>
      <c r="G83" s="143">
        <f>H83+M83</f>
        <v>0</v>
      </c>
      <c r="H83" s="141">
        <f>SUM(N83:U83)-I83-J83-K83</f>
        <v>0</v>
      </c>
      <c r="I83" s="8"/>
      <c r="J83" s="14"/>
      <c r="K83" s="14"/>
      <c r="L83" s="14"/>
      <c r="M83" s="8"/>
      <c r="N83" s="9"/>
      <c r="O83" s="9"/>
      <c r="P83" s="9"/>
      <c r="Q83" s="134"/>
      <c r="R83" s="9"/>
      <c r="S83" s="134"/>
      <c r="T83" s="9"/>
      <c r="U83" s="134"/>
    </row>
    <row r="84" spans="1:21" s="1" customFormat="1" ht="12.75">
      <c r="A84" s="8"/>
      <c r="B84" s="131" t="s">
        <v>31</v>
      </c>
      <c r="C84" s="133"/>
      <c r="D84" s="133"/>
      <c r="E84" s="122">
        <f aca="true" t="shared" si="27" ref="E84:U84">SUM(E9+E28+E33+E51+E39)</f>
        <v>5312</v>
      </c>
      <c r="F84" s="122">
        <f t="shared" si="27"/>
        <v>20</v>
      </c>
      <c r="G84" s="122">
        <f t="shared" si="27"/>
        <v>5292</v>
      </c>
      <c r="H84" s="122">
        <f t="shared" si="27"/>
        <v>5232</v>
      </c>
      <c r="I84" s="122">
        <f t="shared" si="27"/>
        <v>60</v>
      </c>
      <c r="J84" s="122">
        <f t="shared" si="27"/>
        <v>0</v>
      </c>
      <c r="K84" s="122">
        <f t="shared" si="27"/>
        <v>0</v>
      </c>
      <c r="L84" s="122">
        <f t="shared" si="27"/>
        <v>0</v>
      </c>
      <c r="M84" s="122">
        <f t="shared" si="27"/>
        <v>0</v>
      </c>
      <c r="N84" s="122">
        <f t="shared" si="27"/>
        <v>612</v>
      </c>
      <c r="O84" s="122">
        <f t="shared" si="27"/>
        <v>792</v>
      </c>
      <c r="P84" s="122">
        <f t="shared" si="27"/>
        <v>576</v>
      </c>
      <c r="Q84" s="122">
        <f t="shared" si="27"/>
        <v>828</v>
      </c>
      <c r="R84" s="122">
        <f t="shared" si="27"/>
        <v>576</v>
      </c>
      <c r="S84" s="122">
        <f t="shared" si="27"/>
        <v>828</v>
      </c>
      <c r="T84" s="122">
        <f t="shared" si="27"/>
        <v>1080</v>
      </c>
      <c r="U84" s="122">
        <f t="shared" si="27"/>
        <v>0</v>
      </c>
    </row>
    <row r="85" spans="1:21" s="1" customFormat="1" ht="12.75">
      <c r="A85" s="8" t="s">
        <v>189</v>
      </c>
      <c r="B85" s="131" t="s">
        <v>190</v>
      </c>
      <c r="C85" s="133"/>
      <c r="D85" s="133"/>
      <c r="E85" s="122">
        <v>144</v>
      </c>
      <c r="F85" s="122"/>
      <c r="G85" s="122"/>
      <c r="H85" s="122"/>
      <c r="I85" s="195"/>
      <c r="J85" s="195"/>
      <c r="K85" s="195"/>
      <c r="L85" s="195"/>
      <c r="M85" s="122"/>
      <c r="N85" s="122"/>
      <c r="O85" s="122"/>
      <c r="P85" s="122"/>
      <c r="Q85" s="122"/>
      <c r="R85" s="122"/>
      <c r="S85" s="122"/>
      <c r="T85" s="122"/>
      <c r="U85" s="122"/>
    </row>
    <row r="86" spans="1:21" s="1" customFormat="1" ht="12.75">
      <c r="A86" s="118"/>
      <c r="B86" s="130" t="s">
        <v>97</v>
      </c>
      <c r="C86" s="130"/>
      <c r="D86" s="130"/>
      <c r="E86" s="122">
        <v>216</v>
      </c>
      <c r="F86" s="118"/>
      <c r="G86" s="118"/>
      <c r="H86" s="118"/>
      <c r="I86" s="123"/>
      <c r="J86" s="123"/>
      <c r="K86" s="127"/>
      <c r="L86" s="123"/>
      <c r="M86" s="118"/>
      <c r="N86" s="118"/>
      <c r="O86" s="122">
        <v>72</v>
      </c>
      <c r="P86" s="122">
        <v>36</v>
      </c>
      <c r="Q86" s="122">
        <v>36</v>
      </c>
      <c r="R86" s="122">
        <v>36</v>
      </c>
      <c r="S86" s="122"/>
      <c r="T86" s="122">
        <v>36</v>
      </c>
      <c r="U86" s="122"/>
    </row>
    <row r="87" spans="1:21" s="1" customFormat="1" ht="24">
      <c r="A87" s="6" t="s">
        <v>40</v>
      </c>
      <c r="B87" s="11" t="s">
        <v>102</v>
      </c>
      <c r="C87" s="11"/>
      <c r="D87" s="11"/>
      <c r="E87" s="135">
        <v>216</v>
      </c>
      <c r="F87" s="107"/>
      <c r="G87" s="3"/>
      <c r="H87" s="108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8"/>
      <c r="T87" s="107"/>
      <c r="U87" s="108"/>
    </row>
    <row r="88" spans="1:21" s="1" customFormat="1" ht="12.75">
      <c r="A88" s="118"/>
      <c r="B88" s="131" t="s">
        <v>3</v>
      </c>
      <c r="C88" s="131"/>
      <c r="D88" s="131"/>
      <c r="E88" s="118"/>
      <c r="F88" s="118">
        <v>20</v>
      </c>
      <c r="G88" s="118"/>
      <c r="H88" s="118"/>
      <c r="I88" s="118"/>
      <c r="J88" s="118"/>
      <c r="K88" s="118"/>
      <c r="L88" s="118"/>
      <c r="M88" s="118"/>
      <c r="N88" s="118"/>
      <c r="O88" s="122"/>
      <c r="P88" s="122"/>
      <c r="Q88" s="122"/>
      <c r="R88" s="122"/>
      <c r="S88" s="122"/>
      <c r="T88" s="122"/>
      <c r="U88" s="122"/>
    </row>
    <row r="89" spans="1:21" s="1" customFormat="1" ht="12.75" customHeight="1">
      <c r="A89" s="118"/>
      <c r="B89" s="131" t="s">
        <v>31</v>
      </c>
      <c r="C89" s="192" t="s">
        <v>265</v>
      </c>
      <c r="D89" s="192">
        <v>14</v>
      </c>
      <c r="E89" s="122">
        <f>SUM(E84:E87)</f>
        <v>5888</v>
      </c>
      <c r="F89" s="122">
        <f>SUM(F84:F87)</f>
        <v>20</v>
      </c>
      <c r="G89" s="122">
        <f>SUM(G84:G87)</f>
        <v>5292</v>
      </c>
      <c r="H89" s="122">
        <f>SUM(H84:H88)</f>
        <v>5232</v>
      </c>
      <c r="I89" s="122">
        <f>SUM(I84:I88)</f>
        <v>60</v>
      </c>
      <c r="J89" s="122"/>
      <c r="K89" s="122">
        <f>SUM(K84:K88)</f>
        <v>0</v>
      </c>
      <c r="L89" s="122">
        <f>SUM(L84:L88)</f>
        <v>0</v>
      </c>
      <c r="M89" s="122">
        <f>SUM(M84:M88)</f>
        <v>0</v>
      </c>
      <c r="N89" s="122">
        <f aca="true" t="shared" si="28" ref="N89:U89">SUM(N84:N87)</f>
        <v>612</v>
      </c>
      <c r="O89" s="122">
        <f t="shared" si="28"/>
        <v>864</v>
      </c>
      <c r="P89" s="122">
        <f t="shared" si="28"/>
        <v>612</v>
      </c>
      <c r="Q89" s="122">
        <f t="shared" si="28"/>
        <v>864</v>
      </c>
      <c r="R89" s="122">
        <f t="shared" si="28"/>
        <v>612</v>
      </c>
      <c r="S89" s="122">
        <f t="shared" si="28"/>
        <v>828</v>
      </c>
      <c r="T89" s="122">
        <f t="shared" si="28"/>
        <v>1116</v>
      </c>
      <c r="U89" s="122">
        <f t="shared" si="28"/>
        <v>0</v>
      </c>
    </row>
    <row r="90" spans="1:22" ht="16.5" customHeight="1">
      <c r="A90" s="274" t="s">
        <v>140</v>
      </c>
      <c r="B90" s="275"/>
      <c r="C90" s="275"/>
      <c r="D90" s="275"/>
      <c r="E90" s="275"/>
      <c r="F90" s="276"/>
      <c r="G90" s="298" t="s">
        <v>27</v>
      </c>
      <c r="H90" s="285" t="s">
        <v>21</v>
      </c>
      <c r="I90" s="285"/>
      <c r="J90" s="285"/>
      <c r="K90" s="285"/>
      <c r="L90" s="285"/>
      <c r="M90" s="285"/>
      <c r="N90" s="105">
        <f aca="true" t="shared" si="29" ref="N90:U90">N84-N91-N92</f>
        <v>612</v>
      </c>
      <c r="O90" s="105">
        <f t="shared" si="29"/>
        <v>792</v>
      </c>
      <c r="P90" s="105">
        <f t="shared" si="29"/>
        <v>576</v>
      </c>
      <c r="Q90" s="105">
        <f t="shared" si="29"/>
        <v>720</v>
      </c>
      <c r="R90" s="105">
        <f t="shared" si="29"/>
        <v>576</v>
      </c>
      <c r="S90" s="105">
        <f t="shared" si="29"/>
        <v>504</v>
      </c>
      <c r="T90" s="105">
        <f t="shared" si="29"/>
        <v>504</v>
      </c>
      <c r="U90" s="105">
        <f t="shared" si="29"/>
        <v>0</v>
      </c>
      <c r="V90" s="199">
        <f aca="true" t="shared" si="30" ref="V90:V95">SUM(N90:U90)</f>
        <v>4284</v>
      </c>
    </row>
    <row r="91" spans="1:22" ht="17.25" customHeight="1">
      <c r="A91" s="295"/>
      <c r="B91" s="296"/>
      <c r="C91" s="296"/>
      <c r="D91" s="296"/>
      <c r="E91" s="296"/>
      <c r="F91" s="297"/>
      <c r="G91" s="298"/>
      <c r="H91" s="285" t="s">
        <v>22</v>
      </c>
      <c r="I91" s="285"/>
      <c r="J91" s="285"/>
      <c r="K91" s="285"/>
      <c r="L91" s="285"/>
      <c r="M91" s="285"/>
      <c r="N91" s="16">
        <f>N61+N68+N76+N81</f>
        <v>0</v>
      </c>
      <c r="O91" s="16">
        <f aca="true" t="shared" si="31" ref="O91:U91">O61+O68+O76+O81</f>
        <v>0</v>
      </c>
      <c r="P91" s="16">
        <f t="shared" si="31"/>
        <v>0</v>
      </c>
      <c r="Q91" s="16">
        <f t="shared" si="31"/>
        <v>108</v>
      </c>
      <c r="R91" s="16">
        <f t="shared" si="31"/>
        <v>0</v>
      </c>
      <c r="S91" s="16">
        <f t="shared" si="31"/>
        <v>216</v>
      </c>
      <c r="T91" s="16">
        <f t="shared" si="31"/>
        <v>0</v>
      </c>
      <c r="U91" s="16">
        <f t="shared" si="31"/>
        <v>0</v>
      </c>
      <c r="V91" s="199">
        <f t="shared" si="30"/>
        <v>324</v>
      </c>
    </row>
    <row r="92" spans="1:22" ht="17.25" customHeight="1">
      <c r="A92" s="302" t="s">
        <v>41</v>
      </c>
      <c r="B92" s="302"/>
      <c r="C92" s="302"/>
      <c r="D92" s="302"/>
      <c r="E92" s="302"/>
      <c r="F92" s="302"/>
      <c r="G92" s="298"/>
      <c r="H92" s="285" t="s">
        <v>23</v>
      </c>
      <c r="I92" s="285"/>
      <c r="J92" s="285"/>
      <c r="K92" s="285"/>
      <c r="L92" s="285"/>
      <c r="M92" s="285"/>
      <c r="N92" s="16">
        <f>N62+N69+N77+N82</f>
        <v>0</v>
      </c>
      <c r="O92" s="16">
        <f aca="true" t="shared" si="32" ref="O92:U92">O62+O69+O77+O82</f>
        <v>0</v>
      </c>
      <c r="P92" s="16">
        <f t="shared" si="32"/>
        <v>0</v>
      </c>
      <c r="Q92" s="16">
        <f t="shared" si="32"/>
        <v>0</v>
      </c>
      <c r="R92" s="16">
        <f t="shared" si="32"/>
        <v>0</v>
      </c>
      <c r="S92" s="16">
        <f t="shared" si="32"/>
        <v>108</v>
      </c>
      <c r="T92" s="16">
        <f t="shared" si="32"/>
        <v>576</v>
      </c>
      <c r="U92" s="16">
        <f t="shared" si="32"/>
        <v>0</v>
      </c>
      <c r="V92" s="199">
        <f t="shared" si="30"/>
        <v>684</v>
      </c>
    </row>
    <row r="93" spans="1:22" ht="15.75" customHeight="1">
      <c r="A93" s="286" t="s">
        <v>179</v>
      </c>
      <c r="B93" s="287"/>
      <c r="C93" s="287"/>
      <c r="D93" s="287"/>
      <c r="E93" s="287"/>
      <c r="F93" s="288"/>
      <c r="G93" s="298"/>
      <c r="H93" s="285" t="s">
        <v>24</v>
      </c>
      <c r="I93" s="285"/>
      <c r="J93" s="285"/>
      <c r="K93" s="285"/>
      <c r="L93" s="285"/>
      <c r="M93" s="285"/>
      <c r="N93" s="16"/>
      <c r="O93" s="17">
        <v>3</v>
      </c>
      <c r="P93" s="17">
        <v>2</v>
      </c>
      <c r="Q93" s="17">
        <v>2</v>
      </c>
      <c r="R93" s="17">
        <v>2</v>
      </c>
      <c r="S93" s="17">
        <v>2</v>
      </c>
      <c r="T93" s="17"/>
      <c r="U93" s="17">
        <v>3</v>
      </c>
      <c r="V93" s="199">
        <f t="shared" si="30"/>
        <v>14</v>
      </c>
    </row>
    <row r="94" spans="1:22" ht="15" customHeight="1">
      <c r="A94" s="289"/>
      <c r="B94" s="290"/>
      <c r="C94" s="290"/>
      <c r="D94" s="290"/>
      <c r="E94" s="290"/>
      <c r="F94" s="291"/>
      <c r="G94" s="298"/>
      <c r="H94" s="285" t="s">
        <v>25</v>
      </c>
      <c r="I94" s="285"/>
      <c r="J94" s="285"/>
      <c r="K94" s="285"/>
      <c r="L94" s="285"/>
      <c r="M94" s="285"/>
      <c r="N94" s="16"/>
      <c r="O94" s="16">
        <v>9</v>
      </c>
      <c r="P94" s="16">
        <v>2</v>
      </c>
      <c r="Q94" s="16">
        <v>6</v>
      </c>
      <c r="R94" s="16">
        <v>3</v>
      </c>
      <c r="S94" s="16">
        <v>5</v>
      </c>
      <c r="T94" s="16">
        <v>7</v>
      </c>
      <c r="U94" s="16"/>
      <c r="V94" s="199">
        <f t="shared" si="30"/>
        <v>32</v>
      </c>
    </row>
    <row r="95" spans="1:22" ht="14.25" customHeight="1">
      <c r="A95" s="292"/>
      <c r="B95" s="293"/>
      <c r="C95" s="293"/>
      <c r="D95" s="293"/>
      <c r="E95" s="293"/>
      <c r="F95" s="294"/>
      <c r="G95" s="298"/>
      <c r="H95" s="285" t="s">
        <v>26</v>
      </c>
      <c r="I95" s="285"/>
      <c r="J95" s="285"/>
      <c r="K95" s="285"/>
      <c r="L95" s="285"/>
      <c r="M95" s="285"/>
      <c r="N95" s="16"/>
      <c r="O95" s="16"/>
      <c r="P95" s="16"/>
      <c r="Q95" s="16"/>
      <c r="R95" s="16"/>
      <c r="S95" s="16"/>
      <c r="T95" s="16"/>
      <c r="U95" s="16"/>
      <c r="V95" s="199">
        <f t="shared" si="30"/>
        <v>0</v>
      </c>
    </row>
  </sheetData>
  <sheetProtection/>
  <mergeCells count="29">
    <mergeCell ref="A1:U2"/>
    <mergeCell ref="A92:F92"/>
    <mergeCell ref="H90:M90"/>
    <mergeCell ref="H91:M91"/>
    <mergeCell ref="G6:G7"/>
    <mergeCell ref="D6:D7"/>
    <mergeCell ref="F4:F7"/>
    <mergeCell ref="N3:U3"/>
    <mergeCell ref="H6:J6"/>
    <mergeCell ref="T4:U4"/>
    <mergeCell ref="E3:M3"/>
    <mergeCell ref="H95:M95"/>
    <mergeCell ref="H94:M94"/>
    <mergeCell ref="H93:M93"/>
    <mergeCell ref="A93:F95"/>
    <mergeCell ref="H92:M92"/>
    <mergeCell ref="A90:F91"/>
    <mergeCell ref="G90:G95"/>
    <mergeCell ref="A3:A7"/>
    <mergeCell ref="B3:B7"/>
    <mergeCell ref="K6:K7"/>
    <mergeCell ref="C3:D5"/>
    <mergeCell ref="E4:E7"/>
    <mergeCell ref="P4:Q4"/>
    <mergeCell ref="R4:S4"/>
    <mergeCell ref="L6:M6"/>
    <mergeCell ref="N4:O4"/>
    <mergeCell ref="G4:M5"/>
    <mergeCell ref="C6:C7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2020-06-07T03:32:49Z</cp:lastPrinted>
  <dcterms:created xsi:type="dcterms:W3CDTF">1996-10-08T23:32:33Z</dcterms:created>
  <dcterms:modified xsi:type="dcterms:W3CDTF">2020-09-10T05:23:50Z</dcterms:modified>
  <cp:category/>
  <cp:version/>
  <cp:contentType/>
  <cp:contentStatus/>
</cp:coreProperties>
</file>